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vcapmr01:8095/sitios/planeamiento/Presupuesto/PRESUPUESTO/PRESUPUESTOS 2025/2. PRESUPUESTOS EXTRAORDINARIOS/PE-02-2025/"/>
    </mc:Choice>
  </mc:AlternateContent>
  <xr:revisionPtr revIDLastSave="0" documentId="13_ncr:1_{873BEF90-3A5E-4708-9907-535601E891EE}" xr6:coauthVersionLast="47" xr6:coauthVersionMax="47" xr10:uidLastSave="{00000000-0000-0000-0000-000000000000}"/>
  <bookViews>
    <workbookView xWindow="-108" yWindow="-108" windowWidth="23256" windowHeight="12576" firstSheet="6" activeTab="7" xr2:uid="{00000000-000D-0000-FFFF-FFFF00000000}"/>
  </bookViews>
  <sheets>
    <sheet name="INDICE" sheetId="64" r:id="rId1"/>
    <sheet name="INGRESOS " sheetId="71" r:id="rId2"/>
    <sheet name="EGR x PART GRAL" sheetId="37" r:id="rId3"/>
    <sheet name="EGR DETALLADOS" sheetId="38" r:id="rId4"/>
    <sheet name="CLASIF.ECONOM.GASTO" sheetId="60" r:id="rId5"/>
    <sheet name="CAPITALIZACIÓN DE G.CORRIENTE" sheetId="61" state="hidden" r:id="rId6"/>
    <sheet name="CLASIFICACIÓN FUNCIONAL" sheetId="78" r:id="rId7"/>
    <sheet name="Cuadro 1 OyA" sheetId="67" r:id="rId8"/>
    <sheet name="Cuadro 2 Apl.Rec. Superávit" sheetId="76" r:id="rId9"/>
    <sheet name="INFORMACIÓN PLURIANUAL" sheetId="79" r:id="rId10"/>
    <sheet name="TRANSF ENTIDADES PRIVADAS" sheetId="72" state="hidden" r:id="rId11"/>
  </sheets>
  <definedNames>
    <definedName name="_xlnm._FilterDatabase" localSheetId="7" hidden="1">'Cuadro 1 OyA'!$A$7:$M$604</definedName>
    <definedName name="_xlnm.Print_Area" localSheetId="5">'CAPITALIZACIÓN DE G.CORRIENTE'!$A$1:$N$92</definedName>
    <definedName name="_xlnm.Print_Area" localSheetId="4">'CLASIF.ECONOM.GASTO'!$A$1:$G$82</definedName>
    <definedName name="_xlnm.Print_Area" localSheetId="6">'CLASIFICACIÓN FUNCIONAL'!$A$1:$F$91</definedName>
    <definedName name="_xlnm.Print_Area" localSheetId="7">'Cuadro 1 OyA'!$A$1:$L$609</definedName>
    <definedName name="_xlnm.Print_Area" localSheetId="8">'Cuadro 2 Apl.Rec. Superávit'!$A$1:$L$216</definedName>
    <definedName name="_xlnm.Print_Area" localSheetId="3">'EGR DETALLADOS'!$A$1:$H$292</definedName>
    <definedName name="_xlnm.Print_Area" localSheetId="2">'EGR x PART GRAL'!$A$1:$F$29</definedName>
    <definedName name="_xlnm.Print_Area" localSheetId="0">INDICE!$A$1:$B$42</definedName>
    <definedName name="_xlnm.Print_Area" localSheetId="9">'INFORMACIÓN PLURIANUAL'!$A$1:$J$114</definedName>
    <definedName name="_xlnm.Print_Area" localSheetId="1">'INGRESOS '!$A$1:$D$217</definedName>
    <definedName name="_xlnm.Print_Area" localSheetId="10">'TRANSF ENTIDADES PRIVADAS'!$A$1:$F$47</definedName>
    <definedName name="MENÚ" localSheetId="1">#REF!</definedName>
    <definedName name="MENÚ" localSheetId="10">#REF!</definedName>
    <definedName name="MENÚ">#REF!</definedName>
    <definedName name="_xlnm.Print_Titles" localSheetId="4">'CLASIF.ECONOM.GASTO'!$12:$13</definedName>
    <definedName name="_xlnm.Print_Titles" localSheetId="7">'Cuadro 1 OyA'!$6:$7</definedName>
    <definedName name="_xlnm.Print_Titles" localSheetId="3">'EGR DETALLADOS'!$16:$17</definedName>
    <definedName name="_xlnm.Print_Titles" localSheetId="1">'INGRESOS '!$5:$6</definedName>
    <definedName name="_xlnm.Print_Titles" localSheetId="10">'TRANSF ENTIDADES PRIVADAS'!$8:$8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6" i="79" l="1"/>
  <c r="D76" i="79"/>
  <c r="C76" i="79"/>
  <c r="B76" i="79"/>
  <c r="E62" i="79"/>
  <c r="E83" i="79" s="1"/>
  <c r="D62" i="79"/>
  <c r="D83" i="79" s="1"/>
  <c r="C62" i="79"/>
  <c r="C83" i="79" s="1"/>
  <c r="B62" i="79"/>
  <c r="E54" i="79"/>
  <c r="D54" i="79"/>
  <c r="C54" i="79"/>
  <c r="B54" i="79"/>
  <c r="E40" i="79"/>
  <c r="D40" i="79"/>
  <c r="C40" i="79"/>
  <c r="B40" i="79"/>
  <c r="E26" i="79"/>
  <c r="D26" i="79"/>
  <c r="C26" i="79"/>
  <c r="B26" i="79"/>
  <c r="E11" i="79"/>
  <c r="D11" i="79"/>
  <c r="D50" i="79" s="1"/>
  <c r="C11" i="79"/>
  <c r="C50" i="79" s="1"/>
  <c r="B11" i="79"/>
  <c r="E50" i="79" l="1"/>
  <c r="B50" i="79"/>
  <c r="B83" i="79"/>
  <c r="G172" i="38" l="1"/>
  <c r="H319" i="67"/>
  <c r="H320" i="67"/>
  <c r="H321" i="67"/>
  <c r="H324" i="67"/>
  <c r="H323" i="67" s="1"/>
  <c r="H327" i="67"/>
  <c r="H328" i="67"/>
  <c r="H331" i="67"/>
  <c r="H332" i="67"/>
  <c r="H333" i="67"/>
  <c r="H336" i="67"/>
  <c r="H337" i="67"/>
  <c r="H338" i="67"/>
  <c r="H339" i="67"/>
  <c r="H342" i="67"/>
  <c r="H341" i="67" s="1"/>
  <c r="H345" i="67"/>
  <c r="H344" i="67" s="1"/>
  <c r="H318" i="67" l="1"/>
  <c r="H330" i="67"/>
  <c r="H326" i="67"/>
  <c r="H335" i="67"/>
  <c r="H370" i="67" l="1"/>
  <c r="A111" i="76" l="1"/>
  <c r="B111" i="76"/>
  <c r="H101" i="76"/>
  <c r="J208" i="76"/>
  <c r="I208" i="76"/>
  <c r="L208" i="76"/>
  <c r="H112" i="76"/>
  <c r="H113" i="76"/>
  <c r="H114" i="76"/>
  <c r="H115" i="76"/>
  <c r="H116" i="76"/>
  <c r="H117" i="76"/>
  <c r="H118" i="76"/>
  <c r="H111" i="76"/>
  <c r="H119" i="76"/>
  <c r="H102" i="76"/>
  <c r="H103" i="76"/>
  <c r="H104" i="76"/>
  <c r="H105" i="76"/>
  <c r="H100" i="76"/>
  <c r="C156" i="71"/>
  <c r="C132" i="71"/>
  <c r="C155" i="71"/>
  <c r="C311" i="67" l="1"/>
  <c r="C131" i="71"/>
  <c r="A1" i="78"/>
  <c r="A2" i="78" l="1"/>
  <c r="A2" i="61"/>
  <c r="E85" i="78"/>
  <c r="E82" i="78"/>
  <c r="E51" i="78"/>
  <c r="E83" i="78"/>
  <c r="E84" i="78"/>
  <c r="E75" i="78"/>
  <c r="E76" i="78"/>
  <c r="E80" i="78"/>
  <c r="E90" i="78"/>
  <c r="E89" i="78"/>
  <c r="E77" i="78"/>
  <c r="E88" i="78"/>
  <c r="E78" i="78"/>
  <c r="E79" i="78"/>
  <c r="E29" i="72"/>
  <c r="E28" i="72" s="1"/>
  <c r="E45" i="72"/>
  <c r="E39" i="72"/>
  <c r="E25" i="72"/>
  <c r="E23" i="72"/>
  <c r="E15" i="72"/>
  <c r="E11" i="72"/>
  <c r="E10" i="72" s="1"/>
  <c r="E38" i="72" l="1"/>
  <c r="E53" i="78"/>
  <c r="E86" i="78"/>
  <c r="E87" i="78"/>
  <c r="E81" i="78"/>
  <c r="E63" i="78"/>
  <c r="E59" i="78"/>
  <c r="E43" i="78"/>
  <c r="F36" i="78" s="1"/>
  <c r="E17" i="78"/>
  <c r="E14" i="72"/>
  <c r="E9" i="72" s="1"/>
  <c r="E27" i="72"/>
  <c r="F27" i="78" l="1"/>
  <c r="F26" i="78"/>
  <c r="F28" i="78"/>
  <c r="E91" i="78"/>
  <c r="F25" i="78"/>
  <c r="F29" i="78"/>
  <c r="F33" i="78"/>
  <c r="F34" i="78"/>
  <c r="F35" i="78"/>
  <c r="F38" i="78"/>
  <c r="F37" i="78"/>
  <c r="E69" i="78"/>
  <c r="F13" i="78"/>
  <c r="F40" i="78"/>
  <c r="F32" i="78"/>
  <c r="F41" i="78"/>
  <c r="F15" i="78"/>
  <c r="F39" i="78"/>
  <c r="F16" i="78"/>
  <c r="F42" i="78"/>
  <c r="F31" i="78"/>
  <c r="F14" i="78"/>
  <c r="F30" i="78"/>
  <c r="E47" i="72"/>
  <c r="F65" i="78" l="1"/>
  <c r="F63" i="78"/>
  <c r="F64" i="78"/>
  <c r="F69" i="78"/>
  <c r="F52" i="78"/>
  <c r="F55" i="78"/>
  <c r="F56" i="78"/>
  <c r="F54" i="78"/>
  <c r="F57" i="78"/>
  <c r="F62" i="78"/>
  <c r="F60" i="78"/>
  <c r="F66" i="78"/>
  <c r="F67" i="78"/>
  <c r="F68" i="78"/>
  <c r="F53" i="78"/>
  <c r="F51" i="78"/>
  <c r="F58" i="78"/>
  <c r="F61" i="78"/>
  <c r="F59" i="78"/>
  <c r="H38" i="76"/>
  <c r="H177" i="76"/>
  <c r="H206" i="76"/>
  <c r="H187" i="76"/>
  <c r="H188" i="76"/>
  <c r="H189" i="76"/>
  <c r="H190" i="76"/>
  <c r="H191" i="76"/>
  <c r="H186" i="76"/>
  <c r="H194" i="76"/>
  <c r="H195" i="76"/>
  <c r="H196" i="76"/>
  <c r="H197" i="76"/>
  <c r="H198" i="76"/>
  <c r="H199" i="76"/>
  <c r="H200" i="76"/>
  <c r="H201" i="76"/>
  <c r="H202" i="76"/>
  <c r="H203" i="76"/>
  <c r="H183" i="76"/>
  <c r="H180" i="76"/>
  <c r="H174" i="76"/>
  <c r="H173" i="76"/>
  <c r="H172" i="76"/>
  <c r="H159" i="76"/>
  <c r="H160" i="76"/>
  <c r="H161" i="76"/>
  <c r="H162" i="76"/>
  <c r="H163" i="76"/>
  <c r="H164" i="76"/>
  <c r="H165" i="76"/>
  <c r="H166" i="76"/>
  <c r="H167" i="76"/>
  <c r="H168" i="76"/>
  <c r="H169" i="76"/>
  <c r="H158" i="76"/>
  <c r="H149" i="76"/>
  <c r="H155" i="76"/>
  <c r="H154" i="76"/>
  <c r="H152" i="76"/>
  <c r="H151" i="76"/>
  <c r="H150" i="76"/>
  <c r="H146" i="76"/>
  <c r="H145" i="76"/>
  <c r="H144" i="76"/>
  <c r="H143" i="76"/>
  <c r="H140" i="76"/>
  <c r="H139" i="76"/>
  <c r="H138" i="76"/>
  <c r="H137" i="76"/>
  <c r="H136" i="76"/>
  <c r="H135" i="76"/>
  <c r="H134" i="76"/>
  <c r="H133" i="76"/>
  <c r="H132" i="76"/>
  <c r="H131" i="76"/>
  <c r="H130" i="76"/>
  <c r="H129" i="76"/>
  <c r="H128" i="76"/>
  <c r="H127" i="76"/>
  <c r="H126" i="76"/>
  <c r="H125" i="76"/>
  <c r="H124" i="76"/>
  <c r="H123" i="76"/>
  <c r="H122" i="76"/>
  <c r="H108" i="76"/>
  <c r="H107" i="76"/>
  <c r="H106" i="76"/>
  <c r="H97" i="76"/>
  <c r="H96" i="76"/>
  <c r="H95" i="76"/>
  <c r="H94" i="76"/>
  <c r="H87" i="76"/>
  <c r="H88" i="76"/>
  <c r="H89" i="76"/>
  <c r="H90" i="76"/>
  <c r="H91" i="76"/>
  <c r="H86" i="76"/>
  <c r="H85" i="76"/>
  <c r="H84" i="76"/>
  <c r="H83" i="76"/>
  <c r="H82" i="76"/>
  <c r="H81" i="76"/>
  <c r="H80" i="76"/>
  <c r="H77" i="76"/>
  <c r="H76" i="76"/>
  <c r="H75" i="76"/>
  <c r="H74" i="76"/>
  <c r="H73" i="76"/>
  <c r="H72" i="76"/>
  <c r="H71" i="76"/>
  <c r="H70" i="76"/>
  <c r="H69" i="76"/>
  <c r="H68" i="76"/>
  <c r="H67" i="76"/>
  <c r="H66" i="76"/>
  <c r="H65" i="76"/>
  <c r="H62" i="76"/>
  <c r="H61" i="76"/>
  <c r="H60" i="76"/>
  <c r="H57" i="76"/>
  <c r="H54" i="76"/>
  <c r="H51" i="76"/>
  <c r="H50" i="76"/>
  <c r="H49" i="76"/>
  <c r="H48" i="76"/>
  <c r="H47" i="76"/>
  <c r="H44" i="76"/>
  <c r="A44" i="76"/>
  <c r="B44" i="76"/>
  <c r="H41" i="76"/>
  <c r="H35" i="76"/>
  <c r="H32" i="76"/>
  <c r="H31" i="76"/>
  <c r="H28" i="76"/>
  <c r="H25" i="76"/>
  <c r="A28" i="76"/>
  <c r="B28" i="76"/>
  <c r="A31" i="76"/>
  <c r="B31" i="76"/>
  <c r="A35" i="76"/>
  <c r="B35" i="76"/>
  <c r="A38" i="76"/>
  <c r="B38" i="76"/>
  <c r="A41" i="76"/>
  <c r="B41" i="76"/>
  <c r="A47" i="76"/>
  <c r="B47" i="76"/>
  <c r="A54" i="76"/>
  <c r="B54" i="76"/>
  <c r="A57" i="76"/>
  <c r="B57" i="76"/>
  <c r="A60" i="76"/>
  <c r="B60" i="76"/>
  <c r="A65" i="76"/>
  <c r="B65" i="76"/>
  <c r="A80" i="76"/>
  <c r="B80" i="76"/>
  <c r="A94" i="76"/>
  <c r="B94" i="76"/>
  <c r="A100" i="76"/>
  <c r="B100" i="76"/>
  <c r="A122" i="76"/>
  <c r="B122" i="76"/>
  <c r="A143" i="76"/>
  <c r="B143" i="76"/>
  <c r="A149" i="76"/>
  <c r="B149" i="76"/>
  <c r="A158" i="76"/>
  <c r="B158" i="76"/>
  <c r="A172" i="76"/>
  <c r="B172" i="76"/>
  <c r="A177" i="76"/>
  <c r="B177" i="76"/>
  <c r="A180" i="76"/>
  <c r="B180" i="76"/>
  <c r="A183" i="76"/>
  <c r="B183" i="76"/>
  <c r="A186" i="76"/>
  <c r="B186" i="76"/>
  <c r="A194" i="76"/>
  <c r="B194" i="76"/>
  <c r="A206" i="76"/>
  <c r="B206" i="76"/>
  <c r="B25" i="76"/>
  <c r="A25" i="76"/>
  <c r="H10" i="76"/>
  <c r="H11" i="76"/>
  <c r="H12" i="76"/>
  <c r="H13" i="76"/>
  <c r="H14" i="76"/>
  <c r="H15" i="76"/>
  <c r="H16" i="76"/>
  <c r="H17" i="76"/>
  <c r="H18" i="76"/>
  <c r="H9" i="76"/>
  <c r="H8" i="76"/>
  <c r="K208" i="76"/>
  <c r="H19" i="76" l="1"/>
  <c r="H208" i="76" s="1"/>
  <c r="I601" i="67"/>
  <c r="H597" i="67"/>
  <c r="H596" i="67" s="1"/>
  <c r="H538" i="67" l="1"/>
  <c r="H537" i="67"/>
  <c r="H536" i="67"/>
  <c r="H352" i="67"/>
  <c r="H351" i="67"/>
  <c r="C269" i="67"/>
  <c r="H312" i="67"/>
  <c r="H311" i="67" s="1"/>
  <c r="H314" i="67" s="1"/>
  <c r="H350" i="67" l="1"/>
  <c r="H270" i="67"/>
  <c r="E218" i="38"/>
  <c r="F218" i="38"/>
  <c r="E205" i="38"/>
  <c r="F205" i="38"/>
  <c r="E198" i="38"/>
  <c r="F198" i="38"/>
  <c r="E190" i="38"/>
  <c r="F190" i="38"/>
  <c r="D198" i="38"/>
  <c r="H269" i="67" l="1"/>
  <c r="G274" i="38" l="1"/>
  <c r="D264" i="38"/>
  <c r="G265" i="38"/>
  <c r="G266" i="38"/>
  <c r="G269" i="38"/>
  <c r="G255" i="38"/>
  <c r="G256" i="38"/>
  <c r="G257" i="38"/>
  <c r="G258" i="38"/>
  <c r="G250" i="38"/>
  <c r="G247" i="38"/>
  <c r="G226" i="38"/>
  <c r="G204" i="38"/>
  <c r="G200" i="38"/>
  <c r="G52" i="38"/>
  <c r="G23" i="38"/>
  <c r="D245" i="38"/>
  <c r="D190" i="38" l="1"/>
  <c r="H305" i="67"/>
  <c r="H304" i="67" s="1"/>
  <c r="H307" i="67" s="1"/>
  <c r="H291" i="67"/>
  <c r="H290" i="67" s="1"/>
  <c r="H293" i="67" s="1"/>
  <c r="M293" i="67" s="1"/>
  <c r="M314" i="67"/>
  <c r="C304" i="67"/>
  <c r="C596" i="67"/>
  <c r="C206" i="76" s="1"/>
  <c r="H383" i="67"/>
  <c r="H573" i="67"/>
  <c r="H574" i="67"/>
  <c r="C572" i="67"/>
  <c r="C186" i="76" s="1"/>
  <c r="H513" i="67"/>
  <c r="H552" i="67"/>
  <c r="H551" i="67" s="1"/>
  <c r="H554" i="67" s="1"/>
  <c r="C551" i="67"/>
  <c r="C177" i="76" s="1"/>
  <c r="M307" i="67" l="1"/>
  <c r="H572" i="67"/>
  <c r="H576" i="67" s="1"/>
  <c r="M575" i="67" s="1"/>
  <c r="M553" i="67"/>
  <c r="H583" i="67" l="1"/>
  <c r="H581" i="67"/>
  <c r="H505" i="67" l="1"/>
  <c r="H504" i="67"/>
  <c r="H426" i="67"/>
  <c r="H457" i="67"/>
  <c r="H458" i="67"/>
  <c r="H456" i="67"/>
  <c r="C455" i="67"/>
  <c r="C65" i="76" s="1"/>
  <c r="H475" i="67"/>
  <c r="H523" i="67"/>
  <c r="J601" i="67"/>
  <c r="H531" i="67"/>
  <c r="H530" i="67" s="1"/>
  <c r="H533" i="67" s="1"/>
  <c r="C530" i="67"/>
  <c r="C149" i="76" s="1"/>
  <c r="H466" i="67"/>
  <c r="H465" i="67"/>
  <c r="C158" i="67"/>
  <c r="H161" i="67"/>
  <c r="H398" i="67"/>
  <c r="H405" i="67"/>
  <c r="H455" i="67" l="1"/>
  <c r="H460" i="67" s="1"/>
  <c r="M459" i="67" s="1"/>
  <c r="M532" i="67"/>
  <c r="C173" i="71" l="1"/>
  <c r="C152" i="71"/>
  <c r="G238" i="38" l="1"/>
  <c r="C106" i="71" l="1"/>
  <c r="H253" i="67" l="1"/>
  <c r="H252" i="67" s="1"/>
  <c r="H256" i="67"/>
  <c r="H255" i="67" s="1"/>
  <c r="H246" i="67"/>
  <c r="H245" i="67" s="1"/>
  <c r="H111" i="67"/>
  <c r="H110" i="67" s="1"/>
  <c r="H113" i="67" s="1"/>
  <c r="H99" i="67"/>
  <c r="H98" i="67" s="1"/>
  <c r="H89" i="67"/>
  <c r="H88" i="67" s="1"/>
  <c r="H103" i="67"/>
  <c r="H102" i="67"/>
  <c r="H258" i="67" l="1"/>
  <c r="H101" i="67"/>
  <c r="H44" i="67"/>
  <c r="H43" i="67" s="1"/>
  <c r="H96" i="67"/>
  <c r="H95" i="67" s="1"/>
  <c r="C95" i="67"/>
  <c r="C77" i="67"/>
  <c r="H64" i="67"/>
  <c r="H63" i="67" s="1"/>
  <c r="H105" i="67" l="1"/>
  <c r="M105" i="67" s="1"/>
  <c r="H58" i="67" l="1"/>
  <c r="H55" i="67"/>
  <c r="H54" i="67"/>
  <c r="H51" i="67"/>
  <c r="H50" i="67"/>
  <c r="H86" i="67"/>
  <c r="H85" i="67" s="1"/>
  <c r="H15" i="67"/>
  <c r="H14" i="67" s="1"/>
  <c r="H12" i="67"/>
  <c r="H11" i="67" s="1"/>
  <c r="H9" i="67"/>
  <c r="H8" i="67" s="1"/>
  <c r="H53" i="67" l="1"/>
  <c r="H49" i="67"/>
  <c r="N19" i="61" l="1"/>
  <c r="N20" i="61"/>
  <c r="H40" i="67" l="1"/>
  <c r="H18" i="67"/>
  <c r="H17" i="67" s="1"/>
  <c r="H61" i="67"/>
  <c r="H60" i="67" s="1"/>
  <c r="H248" i="67"/>
  <c r="H57" i="67"/>
  <c r="H122" i="67"/>
  <c r="H121" i="67" s="1"/>
  <c r="H225" i="67"/>
  <c r="H263" i="67"/>
  <c r="H262" i="67" s="1"/>
  <c r="H206" i="67"/>
  <c r="H205" i="67"/>
  <c r="H71" i="67"/>
  <c r="H70" i="67" s="1"/>
  <c r="H265" i="67" l="1"/>
  <c r="H73" i="67"/>
  <c r="H204" i="67"/>
  <c r="H208" i="67" s="1"/>
  <c r="H35" i="67"/>
  <c r="H34" i="67"/>
  <c r="H36" i="67"/>
  <c r="H184" i="67"/>
  <c r="H183" i="67" s="1"/>
  <c r="H186" i="67" s="1"/>
  <c r="H119" i="67"/>
  <c r="H191" i="67"/>
  <c r="H190" i="67" s="1"/>
  <c r="H193" i="67" l="1"/>
  <c r="H224" i="67"/>
  <c r="H223" i="67" s="1"/>
  <c r="H47" i="67"/>
  <c r="H46" i="67" s="1"/>
  <c r="H198" i="67"/>
  <c r="H197" i="67" s="1"/>
  <c r="H200" i="67" s="1"/>
  <c r="H29" i="67"/>
  <c r="H28" i="67" s="1"/>
  <c r="H231" i="67"/>
  <c r="H230" i="67" s="1"/>
  <c r="H214" i="67"/>
  <c r="H215" i="67"/>
  <c r="H213" i="67"/>
  <c r="H212" i="67" l="1"/>
  <c r="H217" i="67" s="1"/>
  <c r="H24" i="67" l="1"/>
  <c r="H26" i="67"/>
  <c r="H144" i="67"/>
  <c r="H143" i="67"/>
  <c r="H136" i="67"/>
  <c r="H135" i="67" s="1"/>
  <c r="H138" i="67" s="1"/>
  <c r="H228" i="67"/>
  <c r="H227" i="67" s="1"/>
  <c r="H221" i="67"/>
  <c r="H220" i="67" s="1"/>
  <c r="C220" i="67"/>
  <c r="C190" i="67"/>
  <c r="M193" i="67" s="1"/>
  <c r="C183" i="67"/>
  <c r="M186" i="67" s="1"/>
  <c r="C135" i="67"/>
  <c r="C110" i="67"/>
  <c r="M113" i="67" s="1"/>
  <c r="C70" i="67"/>
  <c r="M73" i="67" s="1"/>
  <c r="H233" i="67" l="1"/>
  <c r="M233" i="67" s="1"/>
  <c r="M265" i="67"/>
  <c r="M138" i="67"/>
  <c r="M258" i="67"/>
  <c r="H142" i="67"/>
  <c r="H83" i="67" l="1"/>
  <c r="H82" i="67" s="1"/>
  <c r="H79" i="67"/>
  <c r="H80" i="67"/>
  <c r="H78" i="67"/>
  <c r="H77" i="67" l="1"/>
  <c r="H91" i="67" s="1"/>
  <c r="H18" i="61"/>
  <c r="H16" i="61" s="1"/>
  <c r="H14" i="61" s="1"/>
  <c r="H12" i="61" s="1"/>
  <c r="C95" i="71"/>
  <c r="C93" i="71" s="1"/>
  <c r="G177" i="38"/>
  <c r="G94" i="38"/>
  <c r="A2" i="72" l="1"/>
  <c r="A1" i="72"/>
  <c r="G267" i="38" l="1"/>
  <c r="G276" i="38"/>
  <c r="G253" i="38"/>
  <c r="G246" i="38"/>
  <c r="G248" i="38"/>
  <c r="G249" i="38"/>
  <c r="G251" i="38"/>
  <c r="G252" i="38"/>
  <c r="G254" i="38"/>
  <c r="G227" i="38"/>
  <c r="G228" i="38"/>
  <c r="G229" i="38"/>
  <c r="G230" i="38"/>
  <c r="G231" i="38"/>
  <c r="F245" i="38"/>
  <c r="F21" i="38"/>
  <c r="F25" i="38"/>
  <c r="F31" i="38"/>
  <c r="F38" i="38"/>
  <c r="F42" i="38"/>
  <c r="F50" i="38"/>
  <c r="F56" i="38"/>
  <c r="F61" i="38"/>
  <c r="F69" i="38"/>
  <c r="F78" i="38"/>
  <c r="F82" i="38"/>
  <c r="F85" i="38"/>
  <c r="F89" i="38"/>
  <c r="F100" i="38"/>
  <c r="F103" i="38"/>
  <c r="F110" i="38"/>
  <c r="F117" i="38"/>
  <c r="F123" i="38"/>
  <c r="F132" i="38"/>
  <c r="F136" i="38"/>
  <c r="F149" i="38"/>
  <c r="F154" i="38"/>
  <c r="F160" i="38"/>
  <c r="F170" i="38"/>
  <c r="F176" i="38"/>
  <c r="F179" i="38"/>
  <c r="F188" i="38"/>
  <c r="F209" i="38"/>
  <c r="F214" i="38"/>
  <c r="F234" i="38"/>
  <c r="F237" i="38"/>
  <c r="F260" i="38"/>
  <c r="F281" i="38"/>
  <c r="F279" i="38" s="1"/>
  <c r="F289" i="38"/>
  <c r="F287" i="38" s="1"/>
  <c r="G44" i="38"/>
  <c r="D218" i="38"/>
  <c r="D275" i="38"/>
  <c r="D263" i="38" s="1"/>
  <c r="D188" i="38"/>
  <c r="K601" i="67"/>
  <c r="L601" i="67"/>
  <c r="H298" i="67"/>
  <c r="H297" i="67" s="1"/>
  <c r="H412" i="67"/>
  <c r="H411" i="67" s="1"/>
  <c r="H368" i="67"/>
  <c r="H367" i="67" s="1"/>
  <c r="H497" i="67"/>
  <c r="H496" i="67" s="1"/>
  <c r="H362" i="67"/>
  <c r="H361" i="67" s="1"/>
  <c r="H487" i="67"/>
  <c r="H355" i="67"/>
  <c r="H448" i="67"/>
  <c r="H39" i="67"/>
  <c r="H515" i="67"/>
  <c r="G245" i="38" l="1"/>
  <c r="F21" i="60"/>
  <c r="F20" i="60"/>
  <c r="F147" i="38"/>
  <c r="G271" i="38"/>
  <c r="F264" i="38"/>
  <c r="F263" i="38" s="1"/>
  <c r="G270" i="38"/>
  <c r="F275" i="38"/>
  <c r="G268" i="38" s="1"/>
  <c r="F217" i="38"/>
  <c r="G273" i="38"/>
  <c r="G272" i="38"/>
  <c r="F158" i="38"/>
  <c r="F108" i="38"/>
  <c r="F48" i="38"/>
  <c r="F19" i="38"/>
  <c r="F187" i="38"/>
  <c r="F244" i="38"/>
  <c r="H486" i="67"/>
  <c r="F242" i="38" l="1"/>
  <c r="G264" i="38"/>
  <c r="F185" i="38"/>
  <c r="F17" i="38" s="1"/>
  <c r="G275" i="38"/>
  <c r="H33" i="67"/>
  <c r="H152" i="67"/>
  <c r="H151" i="67"/>
  <c r="H239" i="67"/>
  <c r="H427" i="67"/>
  <c r="H425" i="67" s="1"/>
  <c r="H429" i="67" s="1"/>
  <c r="H238" i="67"/>
  <c r="H25" i="67"/>
  <c r="H21" i="67"/>
  <c r="G263" i="38" l="1"/>
  <c r="H237" i="67"/>
  <c r="H241" i="67" s="1"/>
  <c r="C589" i="67" l="1"/>
  <c r="C580" i="67"/>
  <c r="C194" i="76" s="1"/>
  <c r="H582" i="67"/>
  <c r="H580" i="67" s="1"/>
  <c r="C565" i="67"/>
  <c r="C183" i="76" s="1"/>
  <c r="C558" i="67"/>
  <c r="C180" i="76" s="1"/>
  <c r="H559" i="67"/>
  <c r="H558" i="67" s="1"/>
  <c r="H561" i="67" s="1"/>
  <c r="H585" i="67" l="1"/>
  <c r="M584" i="67" s="1"/>
  <c r="M560" i="67"/>
  <c r="C535" i="67" l="1"/>
  <c r="C158" i="76" s="1"/>
  <c r="C544" i="67"/>
  <c r="C172" i="76" s="1"/>
  <c r="C522" i="67"/>
  <c r="C143" i="76" s="1"/>
  <c r="C512" i="67"/>
  <c r="C122" i="76" s="1"/>
  <c r="C503" i="67"/>
  <c r="C493" i="67"/>
  <c r="C473" i="67"/>
  <c r="C94" i="76" s="1"/>
  <c r="H474" i="67"/>
  <c r="H473" i="67" s="1"/>
  <c r="H477" i="67" s="1"/>
  <c r="C481" i="67"/>
  <c r="C464" i="67"/>
  <c r="C80" i="76" s="1"/>
  <c r="C447" i="67"/>
  <c r="C60" i="76" s="1"/>
  <c r="C440" i="67"/>
  <c r="C57" i="76" s="1"/>
  <c r="C433" i="67"/>
  <c r="C54" i="76" s="1"/>
  <c r="C425" i="67"/>
  <c r="C47" i="76" s="1"/>
  <c r="C418" i="67"/>
  <c r="C44" i="76" s="1"/>
  <c r="C411" i="67"/>
  <c r="C41" i="76" s="1"/>
  <c r="C404" i="67"/>
  <c r="C38" i="76" s="1"/>
  <c r="C397" i="67"/>
  <c r="C35" i="76" s="1"/>
  <c r="C389" i="67"/>
  <c r="C31" i="76" s="1"/>
  <c r="C382" i="67"/>
  <c r="C28" i="76" s="1"/>
  <c r="C375" i="67"/>
  <c r="C25" i="76" s="1"/>
  <c r="C318" i="67"/>
  <c r="C297" i="67"/>
  <c r="C283" i="67"/>
  <c r="H284" i="67"/>
  <c r="H277" i="67"/>
  <c r="C276" i="67"/>
  <c r="C237" i="67"/>
  <c r="M241" i="67" s="1"/>
  <c r="C171" i="67"/>
  <c r="H177" i="67"/>
  <c r="H176" i="67" s="1"/>
  <c r="H174" i="67"/>
  <c r="H173" i="67"/>
  <c r="H172" i="67"/>
  <c r="H165" i="67"/>
  <c r="H164" i="67" s="1"/>
  <c r="H162" i="67"/>
  <c r="H160" i="67"/>
  <c r="H159" i="67"/>
  <c r="C150" i="67"/>
  <c r="C142" i="67"/>
  <c r="C128" i="67"/>
  <c r="H129" i="67"/>
  <c r="H128" i="67" s="1"/>
  <c r="H131" i="67" s="1"/>
  <c r="H118" i="67"/>
  <c r="C117" i="67"/>
  <c r="C100" i="76" l="1"/>
  <c r="C111" i="76"/>
  <c r="C8" i="76"/>
  <c r="C208" i="76"/>
  <c r="H535" i="67"/>
  <c r="H117" i="67"/>
  <c r="H124" i="67" s="1"/>
  <c r="M124" i="67" s="1"/>
  <c r="M131" i="67"/>
  <c r="H158" i="67"/>
  <c r="H167" i="67" s="1"/>
  <c r="M167" i="67" s="1"/>
  <c r="M476" i="67"/>
  <c r="H283" i="67"/>
  <c r="H286" i="67" s="1"/>
  <c r="M286" i="67" s="1"/>
  <c r="H276" i="67"/>
  <c r="H279" i="67" s="1"/>
  <c r="M279" i="67" s="1"/>
  <c r="H300" i="67"/>
  <c r="M300" i="67" s="1"/>
  <c r="H272" i="67"/>
  <c r="M272" i="67" s="1"/>
  <c r="H171" i="67"/>
  <c r="H179" i="67" s="1"/>
  <c r="M179" i="67" s="1"/>
  <c r="H150" i="67"/>
  <c r="H154" i="67" s="1"/>
  <c r="H146" i="67"/>
  <c r="M146" i="67" s="1"/>
  <c r="H540" i="67" l="1"/>
  <c r="M539" i="67" s="1"/>
  <c r="M154" i="67"/>
  <c r="H356" i="67" l="1"/>
  <c r="H354" i="67" s="1"/>
  <c r="H348" i="67"/>
  <c r="H41" i="67"/>
  <c r="H32" i="67"/>
  <c r="H23" i="67"/>
  <c r="C167" i="71"/>
  <c r="C165" i="71"/>
  <c r="C149" i="71"/>
  <c r="C145" i="71"/>
  <c r="C144" i="71" s="1"/>
  <c r="C142" i="71" s="1"/>
  <c r="C139" i="71"/>
  <c r="C128" i="71"/>
  <c r="C124" i="71"/>
  <c r="C122" i="71"/>
  <c r="C116" i="71"/>
  <c r="C112" i="71"/>
  <c r="C245" i="67"/>
  <c r="M248" i="67" s="1"/>
  <c r="C103" i="71"/>
  <c r="C101" i="71"/>
  <c r="C90" i="71"/>
  <c r="C89" i="71" s="1"/>
  <c r="C86" i="71"/>
  <c r="C80" i="71"/>
  <c r="C204" i="67" s="1"/>
  <c r="M208" i="67" s="1"/>
  <c r="C76" i="71"/>
  <c r="C197" i="67" s="1"/>
  <c r="M200" i="67" s="1"/>
  <c r="C70" i="71"/>
  <c r="C67" i="71"/>
  <c r="C61" i="71"/>
  <c r="C53" i="71"/>
  <c r="C44" i="71"/>
  <c r="C42" i="71" s="1"/>
  <c r="C37" i="71"/>
  <c r="C33" i="71"/>
  <c r="C27" i="71"/>
  <c r="C25" i="71"/>
  <c r="C16" i="71"/>
  <c r="C8" i="67" s="1"/>
  <c r="C137" i="71" l="1"/>
  <c r="C164" i="71"/>
  <c r="C162" i="71" s="1"/>
  <c r="C85" i="71"/>
  <c r="C83" i="71" s="1"/>
  <c r="C212" i="67"/>
  <c r="M217" i="67" s="1"/>
  <c r="H20" i="67"/>
  <c r="C23" i="71"/>
  <c r="H31" i="67"/>
  <c r="H347" i="67"/>
  <c r="C170" i="71"/>
  <c r="C36" i="71"/>
  <c r="C60" i="71"/>
  <c r="C79" i="71"/>
  <c r="C14" i="71"/>
  <c r="C32" i="71"/>
  <c r="C75" i="71"/>
  <c r="C105" i="71"/>
  <c r="C100" i="71" s="1"/>
  <c r="C121" i="71"/>
  <c r="C119" i="71" s="1"/>
  <c r="C601" i="67" l="1"/>
  <c r="C160" i="71"/>
  <c r="C98" i="71"/>
  <c r="C66" i="71"/>
  <c r="C58" i="71" s="1"/>
  <c r="C51" i="71" s="1"/>
  <c r="C21" i="71"/>
  <c r="C19" i="71" l="1"/>
  <c r="C49" i="71" l="1"/>
  <c r="C12" i="71"/>
  <c r="C10" i="71" l="1"/>
  <c r="C8" i="71" l="1"/>
  <c r="D155" i="71" l="1"/>
  <c r="D156" i="71"/>
  <c r="D157" i="71"/>
  <c r="D127" i="71"/>
  <c r="D126" i="71"/>
  <c r="D128" i="71"/>
  <c r="D129" i="71"/>
  <c r="D132" i="71"/>
  <c r="D131" i="71"/>
  <c r="D134" i="71"/>
  <c r="D135" i="71"/>
  <c r="D133" i="71"/>
  <c r="D216" i="71"/>
  <c r="D173" i="71"/>
  <c r="D110" i="71"/>
  <c r="D153" i="71"/>
  <c r="D152" i="71"/>
  <c r="C602" i="67"/>
  <c r="D95" i="71"/>
  <c r="D96" i="71"/>
  <c r="D93" i="71"/>
  <c r="D215" i="71"/>
  <c r="D208" i="71"/>
  <c r="D200" i="71"/>
  <c r="D192" i="71"/>
  <c r="D184" i="71"/>
  <c r="D176" i="71"/>
  <c r="D168" i="71"/>
  <c r="D148" i="71"/>
  <c r="D64" i="71"/>
  <c r="D40" i="71"/>
  <c r="D26" i="71"/>
  <c r="D207" i="71"/>
  <c r="D199" i="71"/>
  <c r="D191" i="71"/>
  <c r="D183" i="71"/>
  <c r="D175" i="71"/>
  <c r="D167" i="71"/>
  <c r="D147" i="71"/>
  <c r="D63" i="71"/>
  <c r="D17" i="71"/>
  <c r="D214" i="71"/>
  <c r="D114" i="71"/>
  <c r="D56" i="71"/>
  <c r="D39" i="71"/>
  <c r="D25" i="71"/>
  <c r="D213" i="71"/>
  <c r="D206" i="71"/>
  <c r="D198" i="71"/>
  <c r="D190" i="71"/>
  <c r="D182" i="71"/>
  <c r="D174" i="71"/>
  <c r="D146" i="71"/>
  <c r="D140" i="71"/>
  <c r="D113" i="71"/>
  <c r="D81" i="71"/>
  <c r="D69" i="71"/>
  <c r="D62" i="71"/>
  <c r="D55" i="71"/>
  <c r="D46" i="71"/>
  <c r="D38" i="71"/>
  <c r="D204" i="71"/>
  <c r="D188" i="71"/>
  <c r="D44" i="71"/>
  <c r="D29" i="71"/>
  <c r="D212" i="71"/>
  <c r="D205" i="71"/>
  <c r="D197" i="71"/>
  <c r="D189" i="71"/>
  <c r="D181" i="71"/>
  <c r="D166" i="71"/>
  <c r="D87" i="71"/>
  <c r="D68" i="71"/>
  <c r="D54" i="71"/>
  <c r="D45" i="71"/>
  <c r="D196" i="71"/>
  <c r="D180" i="71"/>
  <c r="D165" i="71"/>
  <c r="D145" i="71"/>
  <c r="D125" i="71"/>
  <c r="D67" i="71"/>
  <c r="D211" i="71"/>
  <c r="D151" i="71"/>
  <c r="D104" i="71"/>
  <c r="D86" i="71"/>
  <c r="D74" i="71"/>
  <c r="D53" i="71"/>
  <c r="D203" i="71"/>
  <c r="D195" i="71"/>
  <c r="D187" i="71"/>
  <c r="D179" i="71"/>
  <c r="D172" i="71"/>
  <c r="D150" i="71"/>
  <c r="D124" i="71"/>
  <c r="D109" i="71"/>
  <c r="D73" i="71"/>
  <c r="D28" i="71"/>
  <c r="D201" i="71"/>
  <c r="D193" i="71"/>
  <c r="D177" i="71"/>
  <c r="D123" i="71"/>
  <c r="D116" i="71"/>
  <c r="D107" i="71"/>
  <c r="D102" i="71"/>
  <c r="D90" i="71"/>
  <c r="D77" i="71"/>
  <c r="D71" i="71"/>
  <c r="D34" i="71"/>
  <c r="D202" i="71"/>
  <c r="D194" i="71"/>
  <c r="D186" i="71"/>
  <c r="D178" i="71"/>
  <c r="D117" i="71"/>
  <c r="D108" i="71"/>
  <c r="D91" i="71"/>
  <c r="D72" i="71"/>
  <c r="D209" i="71"/>
  <c r="D185" i="71"/>
  <c r="D85" i="71"/>
  <c r="D70" i="71"/>
  <c r="D106" i="71"/>
  <c r="D122" i="71"/>
  <c r="D144" i="71"/>
  <c r="D27" i="71"/>
  <c r="D210" i="71"/>
  <c r="D16" i="71"/>
  <c r="D37" i="71"/>
  <c r="D80" i="71"/>
  <c r="D23" i="71"/>
  <c r="D142" i="71"/>
  <c r="D149" i="71"/>
  <c r="D33" i="71"/>
  <c r="D76" i="71"/>
  <c r="D162" i="71"/>
  <c r="D112" i="71"/>
  <c r="D61" i="71"/>
  <c r="D89" i="71"/>
  <c r="D139" i="71"/>
  <c r="D101" i="71"/>
  <c r="D103" i="71"/>
  <c r="D42" i="71"/>
  <c r="D164" i="71"/>
  <c r="D121" i="71"/>
  <c r="D79" i="71"/>
  <c r="D100" i="71"/>
  <c r="D60" i="71"/>
  <c r="D14" i="71"/>
  <c r="D36" i="71"/>
  <c r="D170" i="71"/>
  <c r="D32" i="71"/>
  <c r="D160" i="71"/>
  <c r="D83" i="71"/>
  <c r="D75" i="71"/>
  <c r="D105" i="71"/>
  <c r="D137" i="71"/>
  <c r="D21" i="71"/>
  <c r="D119" i="71"/>
  <c r="D98" i="71"/>
  <c r="D66" i="71"/>
  <c r="D58" i="71"/>
  <c r="D19" i="71"/>
  <c r="D51" i="71"/>
  <c r="D12" i="71"/>
  <c r="D49" i="71"/>
  <c r="D10" i="71"/>
  <c r="H482" i="67" l="1"/>
  <c r="H590" i="67" l="1"/>
  <c r="H589" i="67" s="1"/>
  <c r="H545" i="67"/>
  <c r="H544" i="67" s="1"/>
  <c r="H514" i="67"/>
  <c r="H516" i="67"/>
  <c r="H506" i="67"/>
  <c r="H503" i="67" s="1"/>
  <c r="H484" i="67"/>
  <c r="H449" i="67"/>
  <c r="H447" i="67" s="1"/>
  <c r="H451" i="67" s="1"/>
  <c r="H441" i="67"/>
  <c r="H440" i="67" s="1"/>
  <c r="H443" i="67" s="1"/>
  <c r="H434" i="67"/>
  <c r="H433" i="67" s="1"/>
  <c r="H436" i="67" s="1"/>
  <c r="H419" i="67"/>
  <c r="H418" i="67" s="1"/>
  <c r="H421" i="67" s="1"/>
  <c r="H404" i="67"/>
  <c r="H407" i="67" s="1"/>
  <c r="H397" i="67"/>
  <c r="H400" i="67" s="1"/>
  <c r="H391" i="67"/>
  <c r="H390" i="67"/>
  <c r="H382" i="67"/>
  <c r="H385" i="67" s="1"/>
  <c r="M384" i="67" s="1"/>
  <c r="H376" i="67"/>
  <c r="H375" i="67" s="1"/>
  <c r="H378" i="67" s="1"/>
  <c r="M377" i="67" s="1"/>
  <c r="H365" i="67"/>
  <c r="H364" i="67" s="1"/>
  <c r="H359" i="67"/>
  <c r="H358" i="67" s="1"/>
  <c r="M370" i="67" l="1"/>
  <c r="H512" i="67"/>
  <c r="M442" i="67"/>
  <c r="M435" i="67"/>
  <c r="M420" i="67"/>
  <c r="M406" i="67"/>
  <c r="M399" i="67"/>
  <c r="H389" i="67"/>
  <c r="H393" i="67" s="1"/>
  <c r="M392" i="67" s="1"/>
  <c r="H518" i="67" l="1"/>
  <c r="M517" i="67" s="1"/>
  <c r="F54" i="60"/>
  <c r="N22" i="61"/>
  <c r="F23" i="60" s="1"/>
  <c r="M18" i="61"/>
  <c r="M16" i="61" s="1"/>
  <c r="M14" i="61" s="1"/>
  <c r="M12" i="61" s="1"/>
  <c r="I18" i="61" l="1"/>
  <c r="I16" i="61" s="1"/>
  <c r="I14" i="61" s="1"/>
  <c r="I12" i="61" s="1"/>
  <c r="J18" i="61"/>
  <c r="J16" i="61" s="1"/>
  <c r="J14" i="61" s="1"/>
  <c r="J12" i="61" s="1"/>
  <c r="K18" i="61"/>
  <c r="K16" i="61" s="1"/>
  <c r="K14" i="61" s="1"/>
  <c r="K12" i="61" s="1"/>
  <c r="L18" i="61"/>
  <c r="E21" i="38"/>
  <c r="G22" i="38"/>
  <c r="D21" i="38"/>
  <c r="E260" i="38"/>
  <c r="D260" i="38"/>
  <c r="D244" i="38" s="1"/>
  <c r="L16" i="61" l="1"/>
  <c r="G260" i="38"/>
  <c r="G244" i="38" s="1"/>
  <c r="F45" i="60"/>
  <c r="G21" i="38"/>
  <c r="L14" i="61" l="1"/>
  <c r="M91" i="67"/>
  <c r="H592" i="67"/>
  <c r="M591" i="67" s="1"/>
  <c r="L12" i="61" l="1"/>
  <c r="F46" i="60" l="1"/>
  <c r="H566" i="67"/>
  <c r="H565" i="67" s="1"/>
  <c r="H568" i="67" s="1"/>
  <c r="M567" i="67" l="1"/>
  <c r="H467" i="67" l="1"/>
  <c r="H464" i="67" l="1"/>
  <c r="H469" i="67" s="1"/>
  <c r="M468" i="67" s="1"/>
  <c r="H547" i="67" l="1"/>
  <c r="H524" i="67"/>
  <c r="H522" i="67" s="1"/>
  <c r="H494" i="67"/>
  <c r="H493" i="67" s="1"/>
  <c r="H499" i="67" s="1"/>
  <c r="H483" i="67"/>
  <c r="H481" i="67" l="1"/>
  <c r="H489" i="67" s="1"/>
  <c r="M489" i="67" s="1"/>
  <c r="M546" i="67"/>
  <c r="M499" i="67"/>
  <c r="M450" i="67"/>
  <c r="M428" i="67"/>
  <c r="H526" i="67"/>
  <c r="H414" i="67" l="1"/>
  <c r="M525" i="67"/>
  <c r="M413" i="67" l="1"/>
  <c r="G98" i="38"/>
  <c r="A1" i="61" l="1"/>
  <c r="A6" i="60"/>
  <c r="A5" i="60"/>
  <c r="A9" i="38"/>
  <c r="A8" i="38"/>
  <c r="A2" i="37"/>
  <c r="A1" i="37"/>
  <c r="G18" i="61" l="1"/>
  <c r="G16" i="61" s="1"/>
  <c r="G14" i="61" s="1"/>
  <c r="G12" i="61" s="1"/>
  <c r="E18" i="61"/>
  <c r="G34" i="38"/>
  <c r="G291" i="38"/>
  <c r="G290" i="38"/>
  <c r="G284" i="38"/>
  <c r="G283" i="38"/>
  <c r="G282" i="38"/>
  <c r="G261" i="38"/>
  <c r="G239" i="38"/>
  <c r="G235" i="38"/>
  <c r="G234" i="38" s="1"/>
  <c r="G225" i="38"/>
  <c r="G224" i="38"/>
  <c r="G223" i="38"/>
  <c r="G222" i="38"/>
  <c r="G221" i="38"/>
  <c r="G220" i="38"/>
  <c r="G219" i="38"/>
  <c r="G212" i="38"/>
  <c r="G211" i="38"/>
  <c r="G210" i="38"/>
  <c r="G207" i="38"/>
  <c r="G206" i="38"/>
  <c r="G203" i="38"/>
  <c r="G202" i="38"/>
  <c r="G201" i="38"/>
  <c r="G199" i="38"/>
  <c r="G197" i="38"/>
  <c r="G196" i="38"/>
  <c r="G195" i="38"/>
  <c r="G194" i="38"/>
  <c r="G193" i="38"/>
  <c r="G192" i="38"/>
  <c r="G191" i="38"/>
  <c r="G189" i="38"/>
  <c r="G188" i="38" s="1"/>
  <c r="G182" i="38"/>
  <c r="G180" i="38"/>
  <c r="G168" i="38"/>
  <c r="G167" i="38"/>
  <c r="G166" i="38"/>
  <c r="G165" i="38"/>
  <c r="G162" i="38"/>
  <c r="G161" i="38"/>
  <c r="G155" i="38"/>
  <c r="G154" i="38" s="1"/>
  <c r="G152" i="38"/>
  <c r="G151" i="38"/>
  <c r="G150" i="38"/>
  <c r="G144" i="38"/>
  <c r="G143" i="38"/>
  <c r="G142" i="38"/>
  <c r="G141" i="38"/>
  <c r="G140" i="38"/>
  <c r="G139" i="38"/>
  <c r="G138" i="38"/>
  <c r="G137" i="38"/>
  <c r="G134" i="38"/>
  <c r="G133" i="38"/>
  <c r="G130" i="38"/>
  <c r="G129" i="38"/>
  <c r="G128" i="38"/>
  <c r="G127" i="38"/>
  <c r="G126" i="38"/>
  <c r="G125" i="38"/>
  <c r="G124" i="38"/>
  <c r="G121" i="38"/>
  <c r="G120" i="38"/>
  <c r="G119" i="38"/>
  <c r="G118" i="38"/>
  <c r="G115" i="38"/>
  <c r="G114" i="38"/>
  <c r="G113" i="38"/>
  <c r="G112" i="38"/>
  <c r="G111" i="38"/>
  <c r="G105" i="38"/>
  <c r="G104" i="38"/>
  <c r="G101" i="38"/>
  <c r="G100" i="38" s="1"/>
  <c r="G97" i="38"/>
  <c r="G96" i="38"/>
  <c r="G95" i="38"/>
  <c r="G93" i="38"/>
  <c r="G92" i="38"/>
  <c r="G91" i="38"/>
  <c r="G90" i="38"/>
  <c r="G87" i="38"/>
  <c r="G86" i="38"/>
  <c r="G82" i="38"/>
  <c r="G76" i="38"/>
  <c r="G75" i="38"/>
  <c r="G74" i="38"/>
  <c r="G73" i="38"/>
  <c r="G72" i="38"/>
  <c r="G71" i="38"/>
  <c r="G70" i="38"/>
  <c r="G67" i="38"/>
  <c r="G58" i="38"/>
  <c r="G54" i="38"/>
  <c r="G53" i="38"/>
  <c r="G51" i="38"/>
  <c r="G45" i="38"/>
  <c r="G43" i="38"/>
  <c r="G40" i="38"/>
  <c r="G39" i="38"/>
  <c r="G36" i="38"/>
  <c r="G35" i="38"/>
  <c r="G33" i="38"/>
  <c r="G32" i="38"/>
  <c r="G29" i="38"/>
  <c r="G28" i="38"/>
  <c r="G27" i="38"/>
  <c r="G26" i="38"/>
  <c r="G218" i="38" l="1"/>
  <c r="G217" i="38" s="1"/>
  <c r="G205" i="38"/>
  <c r="G190" i="38"/>
  <c r="G132" i="38"/>
  <c r="G198" i="38"/>
  <c r="G123" i="38"/>
  <c r="E16" i="61"/>
  <c r="G78" i="38"/>
  <c r="G209" i="38"/>
  <c r="G281" i="38"/>
  <c r="G237" i="38"/>
  <c r="G103" i="38"/>
  <c r="G85" i="38"/>
  <c r="G42" i="38"/>
  <c r="G25" i="38"/>
  <c r="G242" i="38"/>
  <c r="G61" i="38"/>
  <c r="G117" i="38"/>
  <c r="G289" i="38"/>
  <c r="G287" i="38" s="1"/>
  <c r="G160" i="38"/>
  <c r="G149" i="38"/>
  <c r="G147" i="38" s="1"/>
  <c r="G69" i="38"/>
  <c r="G56" i="38"/>
  <c r="G38" i="38"/>
  <c r="G170" i="38"/>
  <c r="G136" i="38"/>
  <c r="G110" i="38"/>
  <c r="G89" i="38"/>
  <c r="G50" i="38"/>
  <c r="G48" i="38" l="1"/>
  <c r="E14" i="61"/>
  <c r="G187" i="38"/>
  <c r="G108" i="38"/>
  <c r="E12" i="61" l="1"/>
  <c r="E188" i="38"/>
  <c r="E25" i="38"/>
  <c r="E31" i="38"/>
  <c r="E20" i="60" s="1"/>
  <c r="E38" i="38"/>
  <c r="E42" i="38"/>
  <c r="E50" i="38"/>
  <c r="E56" i="38"/>
  <c r="E61" i="38"/>
  <c r="E69" i="38"/>
  <c r="E78" i="38"/>
  <c r="E82" i="38"/>
  <c r="E85" i="38"/>
  <c r="E89" i="38"/>
  <c r="E100" i="38"/>
  <c r="E103" i="38"/>
  <c r="E110" i="38"/>
  <c r="E117" i="38"/>
  <c r="E123" i="38"/>
  <c r="E132" i="38"/>
  <c r="E136" i="38"/>
  <c r="E149" i="38"/>
  <c r="E154" i="38"/>
  <c r="E160" i="38"/>
  <c r="E170" i="38"/>
  <c r="E176" i="38"/>
  <c r="E179" i="38"/>
  <c r="E209" i="38"/>
  <c r="E214" i="38"/>
  <c r="E234" i="38"/>
  <c r="E237" i="38"/>
  <c r="E245" i="38"/>
  <c r="E244" i="38" s="1"/>
  <c r="E264" i="38"/>
  <c r="E263" i="38" s="1"/>
  <c r="E281" i="38"/>
  <c r="E279" i="38" s="1"/>
  <c r="E289" i="38"/>
  <c r="E287" i="38" s="1"/>
  <c r="D205" i="38"/>
  <c r="E242" i="38" l="1"/>
  <c r="E217" i="38"/>
  <c r="D187" i="38"/>
  <c r="E158" i="38"/>
  <c r="E108" i="38"/>
  <c r="E19" i="38"/>
  <c r="E48" i="38"/>
  <c r="E147" i="38"/>
  <c r="E187" i="38"/>
  <c r="E185" i="38" l="1"/>
  <c r="E23" i="60"/>
  <c r="F18" i="61" l="1"/>
  <c r="F16" i="61" s="1"/>
  <c r="F14" i="61" s="1"/>
  <c r="E54" i="60"/>
  <c r="F12" i="61" l="1"/>
  <c r="F43" i="60" s="1"/>
  <c r="D209" i="38" l="1"/>
  <c r="D179" i="38" l="1"/>
  <c r="G179" i="38" s="1"/>
  <c r="K17" i="60" l="1"/>
  <c r="G44" i="60" l="1"/>
  <c r="G35" i="60"/>
  <c r="D18" i="61" l="1"/>
  <c r="N18" i="61" s="1"/>
  <c r="M17" i="60"/>
  <c r="D16" i="61" l="1"/>
  <c r="N16" i="61" s="1"/>
  <c r="D14" i="61" l="1"/>
  <c r="N14" i="61" s="1"/>
  <c r="E25" i="60"/>
  <c r="D103" i="38"/>
  <c r="D12" i="61" l="1"/>
  <c r="N12" i="61" s="1"/>
  <c r="F42" i="60" l="1"/>
  <c r="E26" i="37"/>
  <c r="D26" i="37"/>
  <c r="D281" i="38"/>
  <c r="D279" i="38" l="1"/>
  <c r="G279" i="38" s="1"/>
  <c r="F72" i="60"/>
  <c r="E72" i="60"/>
  <c r="D72" i="60"/>
  <c r="C26" i="37" l="1"/>
  <c r="F26" i="37" s="1"/>
  <c r="N88" i="61"/>
  <c r="N84" i="61"/>
  <c r="N81" i="61"/>
  <c r="N78" i="61"/>
  <c r="N77" i="61"/>
  <c r="N72" i="61"/>
  <c r="N69" i="61"/>
  <c r="N62" i="61"/>
  <c r="N59" i="61"/>
  <c r="N56" i="61"/>
  <c r="N55" i="61"/>
  <c r="N54" i="61"/>
  <c r="N53" i="61"/>
  <c r="N52" i="61"/>
  <c r="N46" i="61"/>
  <c r="N44" i="61"/>
  <c r="N43" i="61"/>
  <c r="N34" i="61"/>
  <c r="N33" i="61"/>
  <c r="N31" i="61"/>
  <c r="N28" i="61"/>
  <c r="N25" i="61"/>
  <c r="N27" i="61" l="1"/>
  <c r="N50" i="61"/>
  <c r="N67" i="61" l="1"/>
  <c r="N75" i="61"/>
  <c r="N41" i="61"/>
  <c r="F40" i="60" l="1"/>
  <c r="N39" i="61"/>
  <c r="G61" i="60" l="1"/>
  <c r="F53" i="60"/>
  <c r="E53" i="60"/>
  <c r="F51" i="60"/>
  <c r="E51" i="60"/>
  <c r="D54" i="60"/>
  <c r="D53" i="60"/>
  <c r="D51" i="60"/>
  <c r="E46" i="60"/>
  <c r="D46" i="60"/>
  <c r="E45" i="60"/>
  <c r="D45" i="60"/>
  <c r="E43" i="60"/>
  <c r="D43" i="60"/>
  <c r="E42" i="60"/>
  <c r="D42" i="60"/>
  <c r="G28" i="60"/>
  <c r="G75" i="60"/>
  <c r="G73" i="60"/>
  <c r="G72" i="60"/>
  <c r="F70" i="60"/>
  <c r="F64" i="60" s="1"/>
  <c r="E70" i="60"/>
  <c r="E64" i="60" s="1"/>
  <c r="D70" i="60"/>
  <c r="D64" i="60" s="1"/>
  <c r="G68" i="60"/>
  <c r="G66" i="60"/>
  <c r="G52" i="60"/>
  <c r="D234" i="38"/>
  <c r="D217" i="38" s="1"/>
  <c r="G46" i="60" l="1"/>
  <c r="G45" i="60"/>
  <c r="G51" i="60"/>
  <c r="G54" i="60"/>
  <c r="G53" i="60"/>
  <c r="E40" i="60"/>
  <c r="G43" i="60"/>
  <c r="D40" i="60"/>
  <c r="G64" i="60"/>
  <c r="F25" i="60"/>
  <c r="G70" i="60"/>
  <c r="G42" i="60"/>
  <c r="N15" i="60" l="1"/>
  <c r="O15" i="60" s="1"/>
  <c r="Q15" i="60" s="1"/>
  <c r="K602" i="67"/>
  <c r="L14" i="60"/>
  <c r="L16" i="60"/>
  <c r="L15" i="60"/>
  <c r="G40" i="60"/>
  <c r="L17" i="60" l="1"/>
  <c r="D214" i="38" l="1"/>
  <c r="G215" i="38" s="1"/>
  <c r="G214" i="38" s="1"/>
  <c r="G185" i="38" s="1"/>
  <c r="D289" i="38" l="1"/>
  <c r="D25" i="38" l="1"/>
  <c r="F60" i="60"/>
  <c r="E60" i="60"/>
  <c r="D60" i="60"/>
  <c r="D59" i="60"/>
  <c r="G60" i="60" l="1"/>
  <c r="D57" i="60"/>
  <c r="D242" i="38"/>
  <c r="D50" i="38" l="1"/>
  <c r="E59" i="60" l="1"/>
  <c r="D176" i="38"/>
  <c r="G176" i="38" s="1"/>
  <c r="G158" i="38" s="1"/>
  <c r="D117" i="38"/>
  <c r="D56" i="38"/>
  <c r="E33" i="60"/>
  <c r="F33" i="60"/>
  <c r="D160" i="38"/>
  <c r="D50" i="60" s="1"/>
  <c r="D31" i="38"/>
  <c r="G31" i="38" s="1"/>
  <c r="G19" i="38" s="1"/>
  <c r="D237" i="38"/>
  <c r="D185" i="38" s="1"/>
  <c r="D170" i="38"/>
  <c r="F50" i="60"/>
  <c r="F48" i="60" s="1"/>
  <c r="D154" i="38"/>
  <c r="D136" i="38"/>
  <c r="D132" i="38"/>
  <c r="D110" i="38"/>
  <c r="D100" i="38"/>
  <c r="D33" i="60" s="1"/>
  <c r="D89" i="38"/>
  <c r="D85" i="38"/>
  <c r="D82" i="38"/>
  <c r="D69" i="38"/>
  <c r="D61" i="38"/>
  <c r="D42" i="38"/>
  <c r="D38" i="38"/>
  <c r="G17" i="38" l="1"/>
  <c r="H274" i="38" s="1"/>
  <c r="E50" i="60"/>
  <c r="E48" i="60" s="1"/>
  <c r="D21" i="60"/>
  <c r="F34" i="60"/>
  <c r="F31" i="60" s="1"/>
  <c r="D20" i="60"/>
  <c r="D149" i="38"/>
  <c r="E21" i="60"/>
  <c r="E24" i="37"/>
  <c r="F59" i="60"/>
  <c r="F57" i="60" s="1"/>
  <c r="F38" i="60" s="1"/>
  <c r="E34" i="60"/>
  <c r="E31" i="60" s="1"/>
  <c r="D28" i="37"/>
  <c r="E78" i="60"/>
  <c r="E28" i="37"/>
  <c r="F78" i="60"/>
  <c r="G33" i="60"/>
  <c r="D48" i="60"/>
  <c r="D38" i="60" s="1"/>
  <c r="E57" i="60"/>
  <c r="D24" i="37"/>
  <c r="C24" i="37"/>
  <c r="D158" i="38"/>
  <c r="E20" i="37"/>
  <c r="D20" i="37"/>
  <c r="D19" i="38"/>
  <c r="C12" i="37" s="1"/>
  <c r="D18" i="37"/>
  <c r="F18" i="37" s="1"/>
  <c r="D78" i="38"/>
  <c r="D16" i="37"/>
  <c r="D123" i="38"/>
  <c r="H269" i="38" l="1"/>
  <c r="G3" i="38"/>
  <c r="H256" i="38"/>
  <c r="H255" i="38"/>
  <c r="H257" i="38"/>
  <c r="H258" i="38"/>
  <c r="H250" i="38"/>
  <c r="H226" i="38"/>
  <c r="H247" i="38"/>
  <c r="H204" i="38"/>
  <c r="H200" i="38"/>
  <c r="H276" i="38"/>
  <c r="H271" i="38"/>
  <c r="H272" i="38"/>
  <c r="H273" i="38"/>
  <c r="H265" i="38"/>
  <c r="H266" i="38"/>
  <c r="H267" i="38"/>
  <c r="H268" i="38"/>
  <c r="H270" i="38"/>
  <c r="H275" i="38"/>
  <c r="H245" i="38"/>
  <c r="H230" i="38"/>
  <c r="H251" i="38"/>
  <c r="H249" i="38"/>
  <c r="H229" i="38"/>
  <c r="H254" i="38"/>
  <c r="H231" i="38"/>
  <c r="H227" i="38"/>
  <c r="H248" i="38"/>
  <c r="H252" i="38"/>
  <c r="H228" i="38"/>
  <c r="H253" i="38"/>
  <c r="E38" i="60"/>
  <c r="G38" i="60" s="1"/>
  <c r="J602" i="67" s="1"/>
  <c r="H17" i="38"/>
  <c r="H172" i="38"/>
  <c r="H168" i="38"/>
  <c r="H165" i="38"/>
  <c r="H290" i="38"/>
  <c r="G50" i="60"/>
  <c r="D19" i="60"/>
  <c r="D22" i="37"/>
  <c r="E17" i="38"/>
  <c r="E3" i="38" s="1"/>
  <c r="E22" i="37"/>
  <c r="F19" i="60"/>
  <c r="E19" i="60"/>
  <c r="G21" i="60"/>
  <c r="G20" i="60"/>
  <c r="G59" i="60"/>
  <c r="G57" i="60"/>
  <c r="D147" i="38"/>
  <c r="D12" i="37"/>
  <c r="C20" i="37"/>
  <c r="F20" i="37" s="1"/>
  <c r="E14" i="37"/>
  <c r="D14" i="37"/>
  <c r="G48" i="60"/>
  <c r="E12" i="37"/>
  <c r="F24" i="37"/>
  <c r="E16" i="37"/>
  <c r="D48" i="38"/>
  <c r="D287" i="38"/>
  <c r="D108" i="38"/>
  <c r="F17" i="60" l="1"/>
  <c r="F15" i="60" s="1"/>
  <c r="F13" i="60" s="1"/>
  <c r="D78" i="60"/>
  <c r="G78" i="60" s="1"/>
  <c r="L602" i="67" s="1"/>
  <c r="H92" i="38"/>
  <c r="H132" i="38"/>
  <c r="H188" i="38"/>
  <c r="H53" i="38"/>
  <c r="H69" i="38"/>
  <c r="H197" i="38"/>
  <c r="H246" i="38"/>
  <c r="H21" i="38"/>
  <c r="H38" i="38"/>
  <c r="H54" i="38"/>
  <c r="H62" i="38"/>
  <c r="H70" i="38"/>
  <c r="H78" i="38"/>
  <c r="H86" i="38"/>
  <c r="H94" i="38"/>
  <c r="H110" i="38"/>
  <c r="H118" i="38"/>
  <c r="H126" i="38"/>
  <c r="H134" i="38"/>
  <c r="H142" i="38"/>
  <c r="H150" i="38"/>
  <c r="H158" i="38"/>
  <c r="H166" i="38"/>
  <c r="H174" i="38"/>
  <c r="H182" i="38"/>
  <c r="H190" i="38"/>
  <c r="H198" i="38"/>
  <c r="H224" i="38"/>
  <c r="H239" i="38"/>
  <c r="H260" i="38"/>
  <c r="H289" i="38"/>
  <c r="H32" i="38"/>
  <c r="H40" i="38"/>
  <c r="H56" i="38"/>
  <c r="H72" i="38"/>
  <c r="H104" i="38"/>
  <c r="H120" i="38"/>
  <c r="H136" i="38"/>
  <c r="H152" i="38"/>
  <c r="H210" i="38"/>
  <c r="H233" i="38"/>
  <c r="H33" i="38"/>
  <c r="H65" i="38"/>
  <c r="H97" i="38"/>
  <c r="H113" i="38"/>
  <c r="H129" i="38"/>
  <c r="H177" i="38"/>
  <c r="H193" i="38"/>
  <c r="H219" i="38"/>
  <c r="H242" i="38"/>
  <c r="H291" i="38"/>
  <c r="H124" i="38"/>
  <c r="H148" i="38"/>
  <c r="H180" i="38"/>
  <c r="H222" i="38"/>
  <c r="H45" i="38"/>
  <c r="H85" i="38"/>
  <c r="H117" i="38"/>
  <c r="H149" i="38"/>
  <c r="H207" i="38"/>
  <c r="H23" i="38"/>
  <c r="H31" i="38"/>
  <c r="H39" i="38"/>
  <c r="H63" i="38"/>
  <c r="H71" i="38"/>
  <c r="H79" i="38"/>
  <c r="H87" i="38"/>
  <c r="H95" i="38"/>
  <c r="H103" i="38"/>
  <c r="H111" i="38"/>
  <c r="H119" i="38"/>
  <c r="H127" i="38"/>
  <c r="H143" i="38"/>
  <c r="H151" i="38"/>
  <c r="H167" i="38"/>
  <c r="H191" i="38"/>
  <c r="H199" i="38"/>
  <c r="H209" i="38"/>
  <c r="H217" i="38"/>
  <c r="H225" i="38"/>
  <c r="H261" i="38"/>
  <c r="H281" i="38"/>
  <c r="H48" i="38"/>
  <c r="H64" i="38"/>
  <c r="H80" i="38"/>
  <c r="H96" i="38"/>
  <c r="H112" i="38"/>
  <c r="H128" i="38"/>
  <c r="H144" i="38"/>
  <c r="H160" i="38"/>
  <c r="H176" i="38"/>
  <c r="H192" i="38"/>
  <c r="H201" i="38"/>
  <c r="H218" i="38"/>
  <c r="H282" i="38"/>
  <c r="H25" i="38"/>
  <c r="H41" i="38"/>
  <c r="H57" i="38"/>
  <c r="H73" i="38"/>
  <c r="H89" i="38"/>
  <c r="H105" i="38"/>
  <c r="H121" i="38"/>
  <c r="H137" i="38"/>
  <c r="H153" i="38"/>
  <c r="H161" i="38"/>
  <c r="H185" i="38"/>
  <c r="H202" i="38"/>
  <c r="H234" i="38"/>
  <c r="H263" i="38"/>
  <c r="H283" i="38"/>
  <c r="H108" i="38"/>
  <c r="H196" i="38"/>
  <c r="H93" i="38"/>
  <c r="H133" i="38"/>
  <c r="H189" i="38"/>
  <c r="H238" i="38"/>
  <c r="H211" i="38"/>
  <c r="H100" i="38"/>
  <c r="H164" i="38"/>
  <c r="H214" i="38"/>
  <c r="H29" i="38"/>
  <c r="H125" i="38"/>
  <c r="H181" i="38"/>
  <c r="H223" i="38"/>
  <c r="H287" i="38"/>
  <c r="H26" i="38"/>
  <c r="H34" i="38"/>
  <c r="H42" i="38"/>
  <c r="H50" i="38"/>
  <c r="H58" i="38"/>
  <c r="H66" i="38"/>
  <c r="H74" i="38"/>
  <c r="H82" i="38"/>
  <c r="H90" i="38"/>
  <c r="H98" i="38"/>
  <c r="H114" i="38"/>
  <c r="H130" i="38"/>
  <c r="H138" i="38"/>
  <c r="H154" i="38"/>
  <c r="H162" i="38"/>
  <c r="H170" i="38"/>
  <c r="H194" i="38"/>
  <c r="H203" i="38"/>
  <c r="H212" i="38"/>
  <c r="H220" i="38"/>
  <c r="H235" i="38"/>
  <c r="H264" i="38"/>
  <c r="H284" i="38"/>
  <c r="H19" i="38"/>
  <c r="H27" i="38"/>
  <c r="H35" i="38"/>
  <c r="H43" i="38"/>
  <c r="H51" i="38"/>
  <c r="H59" i="38"/>
  <c r="H67" i="38"/>
  <c r="H75" i="38"/>
  <c r="H83" i="38"/>
  <c r="H91" i="38"/>
  <c r="H115" i="38"/>
  <c r="H123" i="38"/>
  <c r="H139" i="38"/>
  <c r="H147" i="38"/>
  <c r="H155" i="38"/>
  <c r="H163" i="38"/>
  <c r="H171" i="38"/>
  <c r="H179" i="38"/>
  <c r="H187" i="38"/>
  <c r="H195" i="38"/>
  <c r="H205" i="38"/>
  <c r="H221" i="38"/>
  <c r="H244" i="38"/>
  <c r="H28" i="38"/>
  <c r="H36" i="38"/>
  <c r="H44" i="38"/>
  <c r="H52" i="38"/>
  <c r="H76" i="38"/>
  <c r="H140" i="38"/>
  <c r="H206" i="38"/>
  <c r="H237" i="38"/>
  <c r="H61" i="38"/>
  <c r="H101" i="38"/>
  <c r="H141" i="38"/>
  <c r="H173" i="38"/>
  <c r="H215" i="38"/>
  <c r="H279" i="38"/>
  <c r="G19" i="60"/>
  <c r="D32" i="37"/>
  <c r="E17" i="60"/>
  <c r="E15" i="60" s="1"/>
  <c r="E13" i="60" s="1"/>
  <c r="F12" i="37"/>
  <c r="D23" i="60"/>
  <c r="G23" i="60" s="1"/>
  <c r="D25" i="60"/>
  <c r="G25" i="60" s="1"/>
  <c r="G27" i="60"/>
  <c r="D10" i="37"/>
  <c r="D34" i="60"/>
  <c r="E10" i="37"/>
  <c r="C14" i="37"/>
  <c r="F14" i="37" s="1"/>
  <c r="C16" i="37"/>
  <c r="F16" i="37" s="1"/>
  <c r="C28" i="37"/>
  <c r="F28" i="37" s="1"/>
  <c r="D33" i="37" l="1"/>
  <c r="N16" i="60"/>
  <c r="O16" i="60" s="1"/>
  <c r="Q16" i="60" s="1"/>
  <c r="E1" i="60"/>
  <c r="E3" i="60" s="1"/>
  <c r="F1" i="60"/>
  <c r="F3" i="60" s="1"/>
  <c r="N14" i="60"/>
  <c r="O14" i="60" s="1"/>
  <c r="Q14" i="60" s="1"/>
  <c r="E32" i="37"/>
  <c r="E33" i="37" s="1"/>
  <c r="F3" i="38"/>
  <c r="D17" i="60"/>
  <c r="G17" i="60" s="1"/>
  <c r="D17" i="38"/>
  <c r="D3" i="38" s="1"/>
  <c r="G34" i="60"/>
  <c r="D31" i="60"/>
  <c r="C22" i="37"/>
  <c r="F22" i="37" s="1"/>
  <c r="F10" i="37" s="1"/>
  <c r="G1" i="60" s="1"/>
  <c r="C32" i="37" l="1"/>
  <c r="G31" i="60"/>
  <c r="D15" i="60"/>
  <c r="C10" i="37"/>
  <c r="D1" i="60" s="1"/>
  <c r="D13" i="60" l="1"/>
  <c r="D3" i="60" s="1"/>
  <c r="G15" i="60"/>
  <c r="I602" i="67" s="1"/>
  <c r="C33" i="37"/>
  <c r="G13" i="60" l="1"/>
  <c r="G3" i="60" s="1"/>
  <c r="J10" i="60"/>
  <c r="J11" i="60" s="1"/>
  <c r="N17" i="60" l="1"/>
  <c r="F32" i="37" l="1"/>
  <c r="F33" i="37" s="1"/>
  <c r="O17" i="60"/>
  <c r="O20" i="60" l="1"/>
  <c r="Q17" i="60"/>
  <c r="P15" i="60"/>
  <c r="P14" i="60"/>
  <c r="P16" i="60"/>
  <c r="P17" i="60" l="1"/>
  <c r="H508" i="67"/>
  <c r="M508" i="67" s="1"/>
  <c r="H38" i="67" l="1"/>
  <c r="H66" i="67" l="1"/>
  <c r="M66" i="67" l="1"/>
  <c r="H599" i="67" l="1"/>
  <c r="H601" i="67" s="1"/>
  <c r="M598" i="67" l="1"/>
  <c r="M600"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Araya Molina</author>
  </authors>
  <commentList>
    <comment ref="C39" authorId="0" shapeId="0" xr:uid="{D195365B-96CF-4461-B45E-EFD5AC110783}">
      <text>
        <r>
          <rPr>
            <b/>
            <sz val="9"/>
            <color indexed="81"/>
            <rFont val="Tahoma"/>
            <family val="2"/>
          </rPr>
          <t>Daniela Araya Molina:</t>
        </r>
        <r>
          <rPr>
            <sz val="9"/>
            <color indexed="81"/>
            <rFont val="Tahoma"/>
            <family val="2"/>
          </rPr>
          <t xml:space="preserve">
En el SIPP se incluyen junto con patente de licores</t>
        </r>
      </text>
    </comment>
    <comment ref="C54" authorId="0" shapeId="0" xr:uid="{DE65F300-4B5D-439B-B69F-FA32E952A5E7}">
      <text>
        <r>
          <rPr>
            <b/>
            <sz val="9"/>
            <color indexed="81"/>
            <rFont val="Tahoma"/>
            <family val="2"/>
          </rPr>
          <t>Daniela Araya Molina:</t>
        </r>
        <r>
          <rPr>
            <sz val="9"/>
            <color indexed="81"/>
            <rFont val="Tahoma"/>
            <family val="2"/>
          </rPr>
          <t xml:space="preserve">
En el SIPP se incluyen junto con tarifa hídrica e hidrantes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11" authorId="0" shapeId="0" xr:uid="{1AD7D0B8-03A1-4812-A8BF-FD3F4DA0740B}">
      <text>
        <r>
          <rPr>
            <sz val="8"/>
            <color indexed="81"/>
            <rFont val="Tahoma"/>
            <family val="2"/>
          </rPr>
          <t xml:space="preserve">Nombre completo de la entidad beneficiada (sin abreviaciones)
</t>
        </r>
      </text>
    </comment>
    <comment ref="B15" authorId="0" shapeId="0" xr:uid="{9E3B30F4-25AE-4C1B-8457-A020D513D9F7}">
      <text>
        <r>
          <rPr>
            <sz val="8"/>
            <color indexed="81"/>
            <rFont val="Tahoma"/>
            <family val="2"/>
          </rPr>
          <t xml:space="preserve">Nombre completo de la entidad beneficiada (sin abreviaciones)
</t>
        </r>
      </text>
    </comment>
    <comment ref="B28" authorId="0" shapeId="0" xr:uid="{5E50A69D-1C4A-46E5-B20E-D6540C6697F4}">
      <text>
        <r>
          <rPr>
            <sz val="8"/>
            <color indexed="81"/>
            <rFont val="Tahoma"/>
            <family val="2"/>
          </rPr>
          <t xml:space="preserve">Nombre completo de la entidad beneficiada (sin abreviaciones)
</t>
        </r>
      </text>
    </comment>
    <comment ref="B38" authorId="0" shapeId="0" xr:uid="{B59A54D5-6E95-4866-AAFF-5399D698F37B}">
      <text>
        <r>
          <rPr>
            <sz val="8"/>
            <color indexed="81"/>
            <rFont val="Tahoma"/>
            <family val="2"/>
          </rPr>
          <t xml:space="preserve">Nombre completo de la entidad beneficiada (sin abreviaciones)
</t>
        </r>
      </text>
    </comment>
  </commentList>
</comments>
</file>

<file path=xl/sharedStrings.xml><?xml version="1.0" encoding="utf-8"?>
<sst xmlns="http://schemas.openxmlformats.org/spreadsheetml/2006/main" count="2658" uniqueCount="1217">
  <si>
    <t>CÓDIGO</t>
  </si>
  <si>
    <t>1.0.0.0.00.00.0.0.000</t>
  </si>
  <si>
    <t>INGRESOS CORRIENTES</t>
  </si>
  <si>
    <t>ALQUILERES</t>
  </si>
  <si>
    <t>1.4.0.0.00.00.0.0.000</t>
  </si>
  <si>
    <t>TRANSFERENCIAS CORRIENTES</t>
  </si>
  <si>
    <t>1.4.1.0.00.00.0.0.000</t>
  </si>
  <si>
    <t>TRANSFERENCIAS CORRIENTES DEL SECTOR PÚBLICO</t>
  </si>
  <si>
    <t>1.4.1.2.00.00.0.0.000</t>
  </si>
  <si>
    <t>2.0.0.0.00.00.0.0.000</t>
  </si>
  <si>
    <t>INGRESOS DE CAPITAL</t>
  </si>
  <si>
    <t>2.4.0.0.00.00.0.0.000</t>
  </si>
  <si>
    <t>TRANSFERENCIAS DE CAPITAL</t>
  </si>
  <si>
    <t>2.4.1.0.00.00.0.0.000</t>
  </si>
  <si>
    <t>TRANSFERENCIAS DE CAPITAL DEL SECTOR PÚBLICO</t>
  </si>
  <si>
    <t>DETALLE</t>
  </si>
  <si>
    <t>MONTO</t>
  </si>
  <si>
    <t>INGRESOS TOTALES</t>
  </si>
  <si>
    <t>Recargo de funciones</t>
  </si>
  <si>
    <t>Dietas</t>
  </si>
  <si>
    <t>Decimotercer mes</t>
  </si>
  <si>
    <t>Edificios</t>
  </si>
  <si>
    <t>REMUNERACIONES</t>
  </si>
  <si>
    <t>0</t>
  </si>
  <si>
    <t>0.01.02</t>
  </si>
  <si>
    <t>Jornales</t>
  </si>
  <si>
    <t>REMUNERACIONES EVENTUALES</t>
  </si>
  <si>
    <t>0.02.01</t>
  </si>
  <si>
    <t>Tiempo extraordinario</t>
  </si>
  <si>
    <t>0.02.02</t>
  </si>
  <si>
    <t>0.02.05</t>
  </si>
  <si>
    <t>0.03</t>
  </si>
  <si>
    <t>INCENTIVOS SALARIALES</t>
  </si>
  <si>
    <t>0.03.01</t>
  </si>
  <si>
    <t>Retribución por años servidos</t>
  </si>
  <si>
    <t>0.03.02</t>
  </si>
  <si>
    <t>Restricción al ejercicio liberal de la profesión</t>
  </si>
  <si>
    <t>0.03.03</t>
  </si>
  <si>
    <t>0.04</t>
  </si>
  <si>
    <t>0.04.01</t>
  </si>
  <si>
    <t>0.04.05</t>
  </si>
  <si>
    <t>0.05</t>
  </si>
  <si>
    <t>0.05.01</t>
  </si>
  <si>
    <t>0.05.02</t>
  </si>
  <si>
    <t>0.05.03</t>
  </si>
  <si>
    <t>Aporte Patronal al Fondo de Capitalización Laboral</t>
  </si>
  <si>
    <t>1</t>
  </si>
  <si>
    <t>SERVICIOS</t>
  </si>
  <si>
    <t>1.01.02</t>
  </si>
  <si>
    <t>Alquiler de maquinaria, equipo y mobiliario</t>
  </si>
  <si>
    <t>SERVICIOS BÁSICOS</t>
  </si>
  <si>
    <t>1.02.02</t>
  </si>
  <si>
    <t>Servicio de energía eléctrica</t>
  </si>
  <si>
    <t>1.02.04</t>
  </si>
  <si>
    <t>Servicio de telecomunicaciones</t>
  </si>
  <si>
    <t>SERVICIOS COMERCIALES Y FINANCIEROS</t>
  </si>
  <si>
    <t>1.03.01</t>
  </si>
  <si>
    <t>Información</t>
  </si>
  <si>
    <t>1.03.02</t>
  </si>
  <si>
    <t>Publicidad y propaganda</t>
  </si>
  <si>
    <t>1.03.03</t>
  </si>
  <si>
    <t>1.03.06</t>
  </si>
  <si>
    <t>SERVICIOS DE GESTIÓN Y APOYO</t>
  </si>
  <si>
    <t>GASTOS DE VIAJE Y TRANSPORTE</t>
  </si>
  <si>
    <t>1.05.01</t>
  </si>
  <si>
    <t>Transporte dentro del país</t>
  </si>
  <si>
    <t>1.05.02</t>
  </si>
  <si>
    <t>Viáticos dentro del país</t>
  </si>
  <si>
    <t>1.06</t>
  </si>
  <si>
    <t>1.06.01</t>
  </si>
  <si>
    <t>Seguros</t>
  </si>
  <si>
    <t>CAPACITACIÓN Y PROTOCOLO</t>
  </si>
  <si>
    <t>1.07.01</t>
  </si>
  <si>
    <t>Actividades de capacitación</t>
  </si>
  <si>
    <t>1.07.02</t>
  </si>
  <si>
    <t>Actividades protocolarias y sociales</t>
  </si>
  <si>
    <t>MANTENIMIENTO Y REPARACIÓN</t>
  </si>
  <si>
    <t>1.08.01</t>
  </si>
  <si>
    <t>1.08.03</t>
  </si>
  <si>
    <t>1.08.04</t>
  </si>
  <si>
    <t>1.08.05</t>
  </si>
  <si>
    <t>1.08.06</t>
  </si>
  <si>
    <t>Mantenimiento y reparación de equipo de comunicación</t>
  </si>
  <si>
    <t>Mantenimiento de instalaciones y otras obras</t>
  </si>
  <si>
    <t>Mantenimiento y reparación de equipo y mobiliario de oficina</t>
  </si>
  <si>
    <t>1.08.08</t>
  </si>
  <si>
    <t>1.08.99</t>
  </si>
  <si>
    <t>Mantenimiento y reparación de otros equipos</t>
  </si>
  <si>
    <t>1.08.07</t>
  </si>
  <si>
    <t>MATERIALES Y SUMINISTROS</t>
  </si>
  <si>
    <t>PRODUCTOS QUÍMICOS Y CONEXOS</t>
  </si>
  <si>
    <t>2.01.01</t>
  </si>
  <si>
    <t>Combustible y lubricantes</t>
  </si>
  <si>
    <t>2.01.02</t>
  </si>
  <si>
    <t>Productos farmacéuticos y medicinales</t>
  </si>
  <si>
    <t>2.01.04</t>
  </si>
  <si>
    <t>2.01.99</t>
  </si>
  <si>
    <t>ALIMENTOS Y PRODUCTOS AGROPECUARIOS</t>
  </si>
  <si>
    <t>2.02.02</t>
  </si>
  <si>
    <t>Productos agroforestales</t>
  </si>
  <si>
    <t>2.03.01</t>
  </si>
  <si>
    <t>Materiales y productos metálicos</t>
  </si>
  <si>
    <t>2.03.02</t>
  </si>
  <si>
    <t>2.03.03</t>
  </si>
  <si>
    <t>Madera y sus derivados</t>
  </si>
  <si>
    <t>2.03.04</t>
  </si>
  <si>
    <t>2.03.05</t>
  </si>
  <si>
    <t>Materiales y productos de vidrio</t>
  </si>
  <si>
    <t>2.03.06</t>
  </si>
  <si>
    <t>Materiales y productos de plástico</t>
  </si>
  <si>
    <t>2.03.99</t>
  </si>
  <si>
    <t>Otros materiales y productos de uso en la construcción</t>
  </si>
  <si>
    <t>HERRAMIENTAS,  REPUESTOS Y ACCESORIOS</t>
  </si>
  <si>
    <t>2.04.01</t>
  </si>
  <si>
    <t>Herramientas e instrumentos</t>
  </si>
  <si>
    <t>2.99.01</t>
  </si>
  <si>
    <t>Útiles y materiales de oficina y cómputo</t>
  </si>
  <si>
    <t>2.99.02</t>
  </si>
  <si>
    <t>Útiles y materiales médico, hospitalario y de investigación</t>
  </si>
  <si>
    <t>2.99.03</t>
  </si>
  <si>
    <t>2.99.04</t>
  </si>
  <si>
    <t>Textiles y vestuario</t>
  </si>
  <si>
    <t>2.99.05</t>
  </si>
  <si>
    <t>Útiles y materiales de limpieza</t>
  </si>
  <si>
    <t>2.99.06</t>
  </si>
  <si>
    <t>Útiles y materiales de resguardo y seguridad</t>
  </si>
  <si>
    <t>2.99.99</t>
  </si>
  <si>
    <t>Otros útiles, materiales y suministros</t>
  </si>
  <si>
    <t>3.02.05</t>
  </si>
  <si>
    <t>3.02.06</t>
  </si>
  <si>
    <t>6</t>
  </si>
  <si>
    <t>6.01</t>
  </si>
  <si>
    <t>TRANSFERENCIAS CORRIENTES AL SECTOR  PÚBLICO</t>
  </si>
  <si>
    <t>6.01.01</t>
  </si>
  <si>
    <t>Transferencias corrientes al Gobierno Central</t>
  </si>
  <si>
    <t>6.01.03</t>
  </si>
  <si>
    <t>6.01.02</t>
  </si>
  <si>
    <t>Transferencias corrientes a Órganos Desconcentrados</t>
  </si>
  <si>
    <t>6.02</t>
  </si>
  <si>
    <t>TRANSFERENCIAS CORRIENTES A PERSONAS</t>
  </si>
  <si>
    <t>6.02.02</t>
  </si>
  <si>
    <t>Becas a terceras personas</t>
  </si>
  <si>
    <t>6.04</t>
  </si>
  <si>
    <t>6.04.01</t>
  </si>
  <si>
    <t>Transferencias corrientes a asociaciones</t>
  </si>
  <si>
    <t>6.04.04</t>
  </si>
  <si>
    <t>6.01.04</t>
  </si>
  <si>
    <t>Transferencias corrientes a Gobiernos Locales</t>
  </si>
  <si>
    <t>Comité Cantonal de Deportes y Recreación</t>
  </si>
  <si>
    <t>6.06</t>
  </si>
  <si>
    <t>OTRAS TRANSFERENCIAS CORRIENTES AL SECTOR PRIVADO</t>
  </si>
  <si>
    <t>6.06.02</t>
  </si>
  <si>
    <t>Reintegros o devoluciones</t>
  </si>
  <si>
    <t>BIENES DURADEROS</t>
  </si>
  <si>
    <t>5.01.01</t>
  </si>
  <si>
    <t>5.01.03</t>
  </si>
  <si>
    <t>Equipo de comunicación</t>
  </si>
  <si>
    <t>5.01.04</t>
  </si>
  <si>
    <t>Equipo y mobiliario de oficina</t>
  </si>
  <si>
    <t>5.01.05</t>
  </si>
  <si>
    <t>5.01.99</t>
  </si>
  <si>
    <t>9</t>
  </si>
  <si>
    <t>CUENTAS ESPECIALES</t>
  </si>
  <si>
    <t>9.02</t>
  </si>
  <si>
    <t>SUMAS SIN ASIGNACIÓN PRESUPUESTARIA</t>
  </si>
  <si>
    <t>9.02.02</t>
  </si>
  <si>
    <t>Sumas con destino específico sin asignación presupuestaria</t>
  </si>
  <si>
    <t>INTERESES Y COMISIONES</t>
  </si>
  <si>
    <t>Programa</t>
  </si>
  <si>
    <t>Act/Serv/Grupo</t>
  </si>
  <si>
    <t>Proyecto</t>
  </si>
  <si>
    <t>I</t>
  </si>
  <si>
    <t>II</t>
  </si>
  <si>
    <t>III</t>
  </si>
  <si>
    <t>TOTALES</t>
  </si>
  <si>
    <t>7.03</t>
  </si>
  <si>
    <t>TRANSFERENCIAS DE CAPITAL A ENTIDADES PRIVADAS SIN FINES DE LUCRO</t>
  </si>
  <si>
    <t>1.04.01</t>
  </si>
  <si>
    <t>1.04.06</t>
  </si>
  <si>
    <t>Servicios generales</t>
  </si>
  <si>
    <t>1.04.99</t>
  </si>
  <si>
    <t>Otros servicios de gestión y apoyo</t>
  </si>
  <si>
    <t>1.08.02</t>
  </si>
  <si>
    <t>5.01.07</t>
  </si>
  <si>
    <t>Equipo y mobiliario educacional, deportivo y recreativo</t>
  </si>
  <si>
    <t>6.02.03</t>
  </si>
  <si>
    <t>5.02.01</t>
  </si>
  <si>
    <t>01</t>
  </si>
  <si>
    <t>04</t>
  </si>
  <si>
    <t>03</t>
  </si>
  <si>
    <t>05</t>
  </si>
  <si>
    <t>02</t>
  </si>
  <si>
    <t>06</t>
  </si>
  <si>
    <t>13</t>
  </si>
  <si>
    <t>07</t>
  </si>
  <si>
    <t>INDICE</t>
  </si>
  <si>
    <t>SECCIÓN DE  INGRESOS</t>
  </si>
  <si>
    <t>9.02.01</t>
  </si>
  <si>
    <t>Sumas libres sin asignación presupuestaria</t>
  </si>
  <si>
    <t>1.01.01</t>
  </si>
  <si>
    <t>1.03.07</t>
  </si>
  <si>
    <t>1.04.03</t>
  </si>
  <si>
    <t>1.04.04</t>
  </si>
  <si>
    <t>Servicios en ciencias económicas y sociales</t>
  </si>
  <si>
    <t>1.04.05</t>
  </si>
  <si>
    <t>5.01.02</t>
  </si>
  <si>
    <t>Equipo de transporte</t>
  </si>
  <si>
    <t>6.02.99</t>
  </si>
  <si>
    <t>Otras transferencias a personas</t>
  </si>
  <si>
    <t>7</t>
  </si>
  <si>
    <t>IMPUESTOS</t>
  </si>
  <si>
    <t>1.04.02</t>
  </si>
  <si>
    <t>Servicios jurídicos</t>
  </si>
  <si>
    <t>1.09.99</t>
  </si>
  <si>
    <t>Otros impuestos</t>
  </si>
  <si>
    <t>2.02.03</t>
  </si>
  <si>
    <t>Alimentos y bebidas</t>
  </si>
  <si>
    <t>5.01.06</t>
  </si>
  <si>
    <t>Equipo sanitario, de laboratorio e investigación</t>
  </si>
  <si>
    <t>5.02.02</t>
  </si>
  <si>
    <t>5.02.07</t>
  </si>
  <si>
    <t>Instalaciones</t>
  </si>
  <si>
    <t>5.02.99</t>
  </si>
  <si>
    <t>Otras construcciones, adiciones y mejoras</t>
  </si>
  <si>
    <t>SECCIÓN  DE  EGRESOS  POR  PARTIDA</t>
  </si>
  <si>
    <t>GENERAL  Y  POR  PROGRAMA</t>
  </si>
  <si>
    <t>PROGRAMA I: DIRECCIÓN Y ADMINISTRACIÓN GENERAL</t>
  </si>
  <si>
    <t>PROGRAMA II:  SERVICIOS COMUNALES</t>
  </si>
  <si>
    <t>PROGRAMA III:  INVERSIONES</t>
  </si>
  <si>
    <t>TOTALES POR EL OBJETO DEL GASTO</t>
  </si>
  <si>
    <t>TOTALES  POR  EL  OBJETO  DEL  GASTO</t>
  </si>
  <si>
    <t>0.01</t>
  </si>
  <si>
    <t>REMUNERACIONES BÁSICAS</t>
  </si>
  <si>
    <t>0.02</t>
  </si>
  <si>
    <t>0.02.03</t>
  </si>
  <si>
    <t>Disponibilidad laboral</t>
  </si>
  <si>
    <t>CONTRIBUCIONES PATRONALES AL  DESARROLLO Y LA SEGURIDAD SOCIAL</t>
  </si>
  <si>
    <t>CONTRIBUCIONES PATRONALES A FONDOS DE PENSIONES Y OTROS FONDOS DE CAPITALIZACIÓN</t>
  </si>
  <si>
    <t>Alquiler de edificios,  locales y terrenos</t>
  </si>
  <si>
    <t>1.01.04</t>
  </si>
  <si>
    <t>Impresión, encuadernación y otros</t>
  </si>
  <si>
    <t>SEGUROS,  REASEGUROS  Y  OTRAS  OBLIGACIONES</t>
  </si>
  <si>
    <t>Mantenimiento de vías de comunicación</t>
  </si>
  <si>
    <t>Mantenimiento y reparación de equipo de transporte</t>
  </si>
  <si>
    <t>SERVICIOS DIVERSOS</t>
  </si>
  <si>
    <t>MATERIALES Y PRODUCTOS DE USO EN LA CONSTRUCCIÓN Y MANTENIMIENTO</t>
  </si>
  <si>
    <t>Materiales y productos eléctricos, telefónicos y de cómputo</t>
  </si>
  <si>
    <t>2.04.02</t>
  </si>
  <si>
    <t>Repuestos y accesorios</t>
  </si>
  <si>
    <t>ÚTILES,  MATERIALES Y SUMINISTROS DIVERSOS</t>
  </si>
  <si>
    <t>Productos de papel, cartón e impresos</t>
  </si>
  <si>
    <t>2.99.07</t>
  </si>
  <si>
    <t>Útiles y materiales de cocina y comedor</t>
  </si>
  <si>
    <t>INTERESES SOBRE PRÉSTAMOS</t>
  </si>
  <si>
    <t>MAQUINARIA, EQUIPO  Y MOBILIARIO</t>
  </si>
  <si>
    <t>CONSTRUCCIONES,  ADICIONES  Y MEJORAS</t>
  </si>
  <si>
    <t>TRANSFERECIAS CORRIENTES A ENTIDADES PRIVADAS SIN FINES DE LUCRO</t>
  </si>
  <si>
    <t>6.06.01</t>
  </si>
  <si>
    <t>Indemnizaciones</t>
  </si>
  <si>
    <t>1.99.05</t>
  </si>
  <si>
    <t>Deducibles</t>
  </si>
  <si>
    <t>6.04.02</t>
  </si>
  <si>
    <t>Transferencias corrientes a fundaciones</t>
  </si>
  <si>
    <t>COMISIONES Y OTROS GASTOS</t>
  </si>
  <si>
    <t>3.04.03</t>
  </si>
  <si>
    <t>Comisiones y otros gastos sobre préstamos internos</t>
  </si>
  <si>
    <t>1.01.99</t>
  </si>
  <si>
    <t>Otros alquileres</t>
  </si>
  <si>
    <t>1.02.01</t>
  </si>
  <si>
    <t>Servicio de agua y alcantarillado</t>
  </si>
  <si>
    <t>2.02.04</t>
  </si>
  <si>
    <t>SECCIÓN  DE  INGRESOS</t>
  </si>
  <si>
    <t>0.03.04</t>
  </si>
  <si>
    <t>Salario escolar</t>
  </si>
  <si>
    <t>1.03.04</t>
  </si>
  <si>
    <t>Transporte de bienes</t>
  </si>
  <si>
    <t>0.03.99</t>
  </si>
  <si>
    <t>Otros incentivos salariales</t>
  </si>
  <si>
    <t>BIENES PREEXISTENTES</t>
  </si>
  <si>
    <t>5.03.01</t>
  </si>
  <si>
    <t>Terrenos</t>
  </si>
  <si>
    <t>7.01</t>
  </si>
  <si>
    <t>TRANSFERENCIAS DE CAPITAL AL SECTOR PÚBLICO</t>
  </si>
  <si>
    <t>7.01.07</t>
  </si>
  <si>
    <t>Fondos en fideicomiso para gastos de capital</t>
  </si>
  <si>
    <t>Materiales y productos minerales y asfalticos</t>
  </si>
  <si>
    <t>2.02.01</t>
  </si>
  <si>
    <t>Productos pecuarios y otras especies</t>
  </si>
  <si>
    <t>BIENES DURADEROS DIVERSOS</t>
  </si>
  <si>
    <t>5.99.99</t>
  </si>
  <si>
    <t>Otros bienes duraderos</t>
  </si>
  <si>
    <t>SECCIÓN  DE  EGRESOS  DETALLADOS</t>
  </si>
  <si>
    <t>09</t>
  </si>
  <si>
    <t>SECCIÓN DE EGRESOS POR PARTIDA  -   GENERAL Y POR PROGRAMA</t>
  </si>
  <si>
    <t>Transferencias corrientes de Órganos Desconcentrados</t>
  </si>
  <si>
    <t>1.4.1.2.02.00.0.0.000</t>
  </si>
  <si>
    <t>Proyectos de los Comités Cantonales de la Persona Jóven</t>
  </si>
  <si>
    <t>3.0.0.0.00.00.0.0.000</t>
  </si>
  <si>
    <t>FINANCIAMIENTO</t>
  </si>
  <si>
    <t>3.3.0.0.00.00.0.0.000</t>
  </si>
  <si>
    <t>RECURSOS DE VIGENCIAS ANTERIORES</t>
  </si>
  <si>
    <t>3.3.1.0.00.00.0.0.000</t>
  </si>
  <si>
    <t>3.3.2.0.00.00.0.0.000</t>
  </si>
  <si>
    <t>Superávit  específico</t>
  </si>
  <si>
    <t>3.3.2.0.01.00.0.0.000</t>
  </si>
  <si>
    <t>Fondo de Desarrollo Municipal, 8% del IBI, Ley Nº 7509</t>
  </si>
  <si>
    <t>3.3.2.0.02.00.0.0.000</t>
  </si>
  <si>
    <t>Junta Administrativa del Registro Nacional, 3% del IBI, Leyes 7509 y 7729</t>
  </si>
  <si>
    <t>3.3.2.0.03.00.0.0.000</t>
  </si>
  <si>
    <t>Instituto de Fomento y Asesoría Municipal, 3% del IBI, Ley Nº 7509</t>
  </si>
  <si>
    <t>3.3.2.0.04.00.0.0.000</t>
  </si>
  <si>
    <t>Juntas de educación, 10% impuesto territorial y 10% IBI, Leyes 7509 y 7729</t>
  </si>
  <si>
    <t>3.3.2.0.05.00.0.0.000</t>
  </si>
  <si>
    <t>Organismo de Normalización Técnica, 1% del IBI, Ley Nº 7729</t>
  </si>
  <si>
    <t>3.3.2.0.06.00.0.0.000</t>
  </si>
  <si>
    <t>Fondo impuesto bienes inmuebles 76% Ley 7729</t>
  </si>
  <si>
    <t>3.3.2.0.07.00.0.0.000</t>
  </si>
  <si>
    <t>3.3.2.0.11.00.0.0.000</t>
  </si>
  <si>
    <t>3.3.2.0.12.00.0.0.000</t>
  </si>
  <si>
    <t>3.3.2.0.13.00.0.0.000</t>
  </si>
  <si>
    <t>3.3.2.0.14.00.0.0.000</t>
  </si>
  <si>
    <t>Fondo Ley de Simplificación y Eficiencia Tributaria Ley 8114</t>
  </si>
  <si>
    <t>3.3.2.0.15.00.0.0.000</t>
  </si>
  <si>
    <t>3.3.2.0.16.00.0.0.000</t>
  </si>
  <si>
    <t>Fondo servicio de mercado</t>
  </si>
  <si>
    <t>Saldo partidas específicas</t>
  </si>
  <si>
    <t>3.3.2.0.18.00.0.0.000</t>
  </si>
  <si>
    <t>3.3.2.0.19.00.0.0.000</t>
  </si>
  <si>
    <t>3.3.2.0.20.00.0.0.000</t>
  </si>
  <si>
    <t>3.3.2.0.23.00.0.0.000</t>
  </si>
  <si>
    <t>Mantenimiento y reparación de maquinaria y equipo de producción</t>
  </si>
  <si>
    <t>Contribución Patronal al Seguro de Salud de la Caja Costarricense de Seguro Social</t>
  </si>
  <si>
    <t>Contribución Patronal al Banco Popular y de Desarrollo Comunal</t>
  </si>
  <si>
    <t>Contribución Patronal al Seguro de Pensiones de la Caja Costarricense de Seguro Social</t>
  </si>
  <si>
    <t>Contribución Patronal al Régimen Obligatorio de Pensiones Complementarias</t>
  </si>
  <si>
    <t>Comisiones y gastos por servicios financieros y comerciales</t>
  </si>
  <si>
    <t>Saldo transferencia ICODER</t>
  </si>
  <si>
    <t>3.3.2.0.21.00.0.0.000</t>
  </si>
  <si>
    <t>Transferencia recursos Ley de Presupuesto Ordinario y Extraordinario de la República</t>
  </si>
  <si>
    <t>3.3.2.0.22.00.0.0.000</t>
  </si>
  <si>
    <t>Fondo para aplicar a conservación del recursos hídrico</t>
  </si>
  <si>
    <t xml:space="preserve"> </t>
  </si>
  <si>
    <t>25</t>
  </si>
  <si>
    <t>IFAM 1% Ley 7509</t>
  </si>
  <si>
    <t>7.01.03</t>
  </si>
  <si>
    <t>Transferencias de capital a Instituciones Descentralizadas no Empresariales</t>
  </si>
  <si>
    <t>IFAM 2%  fondo crédito municipal, art. 36 transitorio I Ley 7509</t>
  </si>
  <si>
    <t>Fondo de Desarrollo Municipal 8% IBI  Ley 7509</t>
  </si>
  <si>
    <t>6.03</t>
  </si>
  <si>
    <t>PRESTACIONES</t>
  </si>
  <si>
    <t>6.03.01</t>
  </si>
  <si>
    <t>Prestaciones legales</t>
  </si>
  <si>
    <t>2.4.1.1.00.00.0.0.000</t>
  </si>
  <si>
    <t>Transferencias de capital del Gobierno Central</t>
  </si>
  <si>
    <t>2.4.1.1.01.00.0.0.000</t>
  </si>
  <si>
    <t>3.3.2.0.17.00.0.0.000</t>
  </si>
  <si>
    <t>Ley Nº 7788 10% aporte CONAGEBIO</t>
  </si>
  <si>
    <t>Ley Nº 7788 70% aporte Fondo Parques Nacionales</t>
  </si>
  <si>
    <t>3.3.2.0.10.00.0.0.000</t>
  </si>
  <si>
    <t>3.3.2.0.24.00.0.0.000</t>
  </si>
  <si>
    <t>Fondo para aplicar según Ley de hidrantes</t>
  </si>
  <si>
    <t>3.1.0.0.00.00.0.0.000</t>
  </si>
  <si>
    <t>FINANCIAMIENTO INTERNO</t>
  </si>
  <si>
    <t>3.1.1.0.00.00.0.0.000</t>
  </si>
  <si>
    <t>PRESTAMOS DIRECTOS</t>
  </si>
  <si>
    <t>3.1.1.3.00.00.0.0.000</t>
  </si>
  <si>
    <t>Préstamos directos de Instituciones Descentralizadas no Empresariales</t>
  </si>
  <si>
    <t>3.1.1.3.01.00.0.0.000</t>
  </si>
  <si>
    <t>Préstamo del Instituto de Fomento y Asesoría Municipal (IFAM)</t>
  </si>
  <si>
    <t>Fondo para obras financiadas con el impuesto al cemento</t>
  </si>
  <si>
    <t>3.3.2.0.08.00.0.0.000</t>
  </si>
  <si>
    <t>Fondo servicio de recolección de basuras</t>
  </si>
  <si>
    <t>3.3.2.0.25.00.0.0.000</t>
  </si>
  <si>
    <t>2.01.03</t>
  </si>
  <si>
    <t>Productos veterinarios</t>
  </si>
  <si>
    <t>TRANSFERENCIAS CORRIENTES Y DE CAPITAL A FAVOR DE ENTIDADES PRIVADAS SIN FINES DE LUCRO</t>
  </si>
  <si>
    <t>Código de gasto</t>
  </si>
  <si>
    <t>NOMBRE DEL BENEFICIARIO CLASIFICADO SEGÚN PARTIDA Y GRUPO DE EGRESOS</t>
  </si>
  <si>
    <t>Cédula Jurídica (entidad privada)</t>
  </si>
  <si>
    <t>FUNDAMENTO LEGAL</t>
  </si>
  <si>
    <t>FINALIDAD DE LA TRANSFERENCIA</t>
  </si>
  <si>
    <t>TRANSFERENCIAS CORRIENTES A ENTIDADES PRIVADAS SIN FINES DE LUCRO</t>
  </si>
  <si>
    <t>Transferencias corrientes a otras entidades privadas sin fines de lucro</t>
  </si>
  <si>
    <t>7.03.01</t>
  </si>
  <si>
    <t>Transferencias de capital a asociaciones</t>
  </si>
  <si>
    <t>TOTAL</t>
  </si>
  <si>
    <t>3.3.2.0.09.00.0.0.000</t>
  </si>
  <si>
    <t>Escuelas de música</t>
  </si>
  <si>
    <t>Fondo Ley de Instalación de Estacionómetros (Parquímetros) Nº 3580</t>
  </si>
  <si>
    <t>4% WPP para compensar impacto en comunidades aledañas al relleno sanitario</t>
  </si>
  <si>
    <t>3.3.2.0.26.00.0.0.000</t>
  </si>
  <si>
    <t>Mantenimiento y conservación caminos vecinales y calles urbanas</t>
  </si>
  <si>
    <t>3.3.2.0.27.00.0.0.000</t>
  </si>
  <si>
    <t>Alcantarillados sanitarios</t>
  </si>
  <si>
    <t>Mantenimiento de caminos y calles</t>
  </si>
  <si>
    <t>1.3.0.0.00.00.0.0.000</t>
  </si>
  <si>
    <t>INGRESOS NO TRIBUTARIOS</t>
  </si>
  <si>
    <t>1.4.1.2.01.00.0.0.000</t>
  </si>
  <si>
    <t>Consejo de Seguridad Vial infracción Ley de Tránsito</t>
  </si>
  <si>
    <t>1.4.1.2.03.00.0.0.000</t>
  </si>
  <si>
    <t>Consejo Nacional de la Persona Adulta Mayor (CONAPAM)</t>
  </si>
  <si>
    <t>Ley de Simplificación de Eficiencia Tributaria Nº 8114</t>
  </si>
  <si>
    <t>Fondo servicio de acueductos</t>
  </si>
  <si>
    <t>Fondo servicio de parques y obras de ornato</t>
  </si>
  <si>
    <t>3.3.2.0.28.00.0.0.000</t>
  </si>
  <si>
    <t>Aporte del Consejo de Seguridad Vial, multas por infracción a la Ley de Tránsito, Ley 9078-2013</t>
  </si>
  <si>
    <t>Ministerio de Hacienda para financiar Órgano de Normalización Técnica Municipal, art. 13 Ley 7729</t>
  </si>
  <si>
    <t>Acueductos</t>
  </si>
  <si>
    <t>Comisión Nacional de Prevención de Riesgos y  atención de Emergencias (art.46 Ley 8488)</t>
  </si>
  <si>
    <t>5.99.03</t>
  </si>
  <si>
    <t>Bienes intangibles</t>
  </si>
  <si>
    <t>Servicios de ingeniería y arquitectura</t>
  </si>
  <si>
    <t>1.3.1.0.00.00.0.0.000</t>
  </si>
  <si>
    <t>VENTA DE BIENES Y SERVICIOS</t>
  </si>
  <si>
    <t>1.3.1.2.00.00.0.0.000</t>
  </si>
  <si>
    <t>VENTA DE SERVICIOS</t>
  </si>
  <si>
    <t>1.4.1.1.00.00.0.0.000</t>
  </si>
  <si>
    <t>Transferencias corrientes del Gobierno Central</t>
  </si>
  <si>
    <t>1.4.1.1.01.00.0.0.000</t>
  </si>
  <si>
    <t>Ministerio de Salud</t>
  </si>
  <si>
    <t>3.1.1.6.00.00.0.0.000</t>
  </si>
  <si>
    <t>Préstamos directos de Instituciones Públicas Financieras</t>
  </si>
  <si>
    <t>3.1.1.6.01.00.0.0.000</t>
  </si>
  <si>
    <t>Préstamo del Banco Popular de Desarrollo Comunal</t>
  </si>
  <si>
    <t>Proyectos y programas para la Persona Joven</t>
  </si>
  <si>
    <t>Fondo Asignaciones Familiares (FODESAF) Red de cuido venta de servicios (CECUDI)</t>
  </si>
  <si>
    <t>Fondo Federación de Municipalidades de Cartago</t>
  </si>
  <si>
    <t>3.3.2.0.29.00.0.0.000</t>
  </si>
  <si>
    <t>Fondo servicio Aseo de Vías y Sitios Públicos</t>
  </si>
  <si>
    <t>3.3.2.0.30.00.0.0.000</t>
  </si>
  <si>
    <t>Fondo Asignaciones Familiares (FODESAF) Red de cuido venta de servicios (CONAPAM)</t>
  </si>
  <si>
    <t>Aseo de vías y sitios públicos</t>
  </si>
  <si>
    <t>1.4.1.3.00.00.0.0.000</t>
  </si>
  <si>
    <t>Transferencias corrientes de Instituciones Descentralizadas no Empresariales</t>
  </si>
  <si>
    <t>CLASIFICADOR ECONÓMICO DEL GASTO</t>
  </si>
  <si>
    <t>CLASIFICADOR POR OBJETO DEL GASTO</t>
  </si>
  <si>
    <t>Asociación de Formación Musical de la Municipalidad de Cartago</t>
  </si>
  <si>
    <t>Asociación Hogar Manos de Jesús Pro Atención del Anciano Abandonado</t>
  </si>
  <si>
    <t xml:space="preserve">Asociación Desarrollo Específico Pro Pabellón Enfermos Alcohólicos </t>
  </si>
  <si>
    <t>Asociación Servicio Solidario y Misionero Unidos en la Esperanza</t>
  </si>
  <si>
    <t>Asociación Costarricense de Artríticos</t>
  </si>
  <si>
    <t>Asociación Seres de Luz</t>
  </si>
  <si>
    <t>Asociación de Damas Voluntarias del Hospital Max Peralta</t>
  </si>
  <si>
    <t>Asociación Asilo de la Vejez</t>
  </si>
  <si>
    <t>1.1.1</t>
  </si>
  <si>
    <t>1.1.1.1</t>
  </si>
  <si>
    <t>1.1.1.2</t>
  </si>
  <si>
    <t>1.1.2</t>
  </si>
  <si>
    <t>Alquiler  de equipo y derechos para telecomunicaciones</t>
  </si>
  <si>
    <t>Servicios de tecnologías de información</t>
  </si>
  <si>
    <t>Servicios en ciencias de la salud</t>
  </si>
  <si>
    <t>Servicios informáticos</t>
  </si>
  <si>
    <t>Mantenimiento de edificios, locales y terrenos</t>
  </si>
  <si>
    <t>Mantenimiento y reparación de equipo de cómputo y  sistemas de informacion</t>
  </si>
  <si>
    <t>1.3.1</t>
  </si>
  <si>
    <t xml:space="preserve">Tintas, pinturas y diluyentes </t>
  </si>
  <si>
    <t>Otros productos químicos y conexos</t>
  </si>
  <si>
    <t>Alimentos para animales</t>
  </si>
  <si>
    <t>Intereses sobre préstamos de Empresas Públicas no Financieras</t>
  </si>
  <si>
    <t>Intereses sobre préstamos de Instituciones Públicas Financieras</t>
  </si>
  <si>
    <t>2.2.1</t>
  </si>
  <si>
    <t>Maquinaria y equipo para la producción</t>
  </si>
  <si>
    <t>Equipo de  cómputo</t>
  </si>
  <si>
    <t>Maquinaria, equipo y mobiliario  diverso</t>
  </si>
  <si>
    <t>2.1.1</t>
  </si>
  <si>
    <t>2.1.2</t>
  </si>
  <si>
    <t>2.1.4</t>
  </si>
  <si>
    <t>2.1.5</t>
  </si>
  <si>
    <t>2.2.2</t>
  </si>
  <si>
    <t>2.2.4</t>
  </si>
  <si>
    <t>2.2.5</t>
  </si>
  <si>
    <t>2.3.1</t>
  </si>
  <si>
    <t>2.3.2</t>
  </si>
  <si>
    <t>Transferencias corrientes a Instituciones Descentralizadas no Empresariales</t>
  </si>
  <si>
    <t>1.3.2</t>
  </si>
  <si>
    <t xml:space="preserve">Ayudas a funcionarios </t>
  </si>
  <si>
    <t>ESTRUCTURA DE GASTOS</t>
  </si>
  <si>
    <t>SEGÚN CLASIFICACIÓN ECONÓMICA DEL GASTO</t>
  </si>
  <si>
    <t>TOTALES POR EL CLASIFICADOR ECONOMICO DEL GASTO</t>
  </si>
  <si>
    <t>Clasificación Económica del Gasto</t>
  </si>
  <si>
    <t>%</t>
  </si>
  <si>
    <t xml:space="preserve">% de incremento </t>
  </si>
  <si>
    <t>GASTOS CORRIENTES</t>
  </si>
  <si>
    <t>Gasto capital</t>
  </si>
  <si>
    <t>GASTOS DE CONSUMO</t>
  </si>
  <si>
    <t>Transacciones Financieras</t>
  </si>
  <si>
    <t>Sumas sin asignación</t>
  </si>
  <si>
    <t xml:space="preserve">Sueldos y salarios </t>
  </si>
  <si>
    <t>Contribuciones sociales</t>
  </si>
  <si>
    <t>Gasto corriente vs Detalle</t>
  </si>
  <si>
    <t>ADQUISICIÓN DE BIENES Y SERVICIOS</t>
  </si>
  <si>
    <t>DIF</t>
  </si>
  <si>
    <t>INTERESES</t>
  </si>
  <si>
    <t>1.2.1</t>
  </si>
  <si>
    <t>INTERNOS</t>
  </si>
  <si>
    <t>1.2.2</t>
  </si>
  <si>
    <t>EXTERNOS</t>
  </si>
  <si>
    <t>TRANSFERENCIAS CORRIENTES AL SECTOR PÚBLICO</t>
  </si>
  <si>
    <t>TRANSFERENCIAS CORRIENTES AL SECTOR PRIVADO</t>
  </si>
  <si>
    <t>1.3.3</t>
  </si>
  <si>
    <t>TRANSFERENCIAS CORRIENTES AL SECTOR EXTERNO</t>
  </si>
  <si>
    <t>GASTOS DE CAPITAL</t>
  </si>
  <si>
    <t>FORMACIÓN DE CAPITAL</t>
  </si>
  <si>
    <t>EDIFICACIONES</t>
  </si>
  <si>
    <t>VÍAS DE COMUNICACIÓN</t>
  </si>
  <si>
    <t>2.1.3</t>
  </si>
  <si>
    <t>OBRAS URBANÍSTICAS</t>
  </si>
  <si>
    <t>INSTALACIONES</t>
  </si>
  <si>
    <t>OTRAS OBRAS</t>
  </si>
  <si>
    <t>ADQUISICIÓN DE ACTIVOS</t>
  </si>
  <si>
    <t xml:space="preserve">MAQUINARIA Y EQUIPO </t>
  </si>
  <si>
    <t>TERRENOS</t>
  </si>
  <si>
    <t>2.2.3</t>
  </si>
  <si>
    <t>EDIFICIOS</t>
  </si>
  <si>
    <t>INTANGIBLES</t>
  </si>
  <si>
    <t>ACTIVOS DE VALOR</t>
  </si>
  <si>
    <t>TRANSFERENCIAS DE CAPITAL AL SECTOR PRIVADO</t>
  </si>
  <si>
    <t>2.3.3</t>
  </si>
  <si>
    <t>TRANSFERENCIAS DE CAPITAL AL SECTOR EXTERNO</t>
  </si>
  <si>
    <t>TRANSACCIONES FINANCIERAS</t>
  </si>
  <si>
    <t>CONCESIÓN DE PRÉSTAMOS</t>
  </si>
  <si>
    <t>ADQUISICIÓN DE VALORES</t>
  </si>
  <si>
    <t>AMORTIZACIÓN</t>
  </si>
  <si>
    <t>3.3.1</t>
  </si>
  <si>
    <t>AMORTIZACIÓN INTERNA</t>
  </si>
  <si>
    <t>AMORTIZACIÓN EXTERNA</t>
  </si>
  <si>
    <t>OTROS ACTIVOS FINANCIEROS</t>
  </si>
  <si>
    <t>SUMAS SIN ASIGNACIÓN</t>
  </si>
  <si>
    <t>CODIGO SEGÚN CLASIFICADOR DE INGRESOS</t>
  </si>
  <si>
    <t xml:space="preserve">INGRESO </t>
  </si>
  <si>
    <t>CAPITALIZACIÓN DEL GASTO CORRIENTE</t>
  </si>
  <si>
    <t>PROGRAMA DE INVERSIÓN</t>
  </si>
  <si>
    <t>PROYECTOS QUE CONTIENEN GASTO CORRIENTE CAPITALIZABLE</t>
  </si>
  <si>
    <t>III-05-01</t>
  </si>
  <si>
    <t>III-05-02</t>
  </si>
  <si>
    <t>Construcción y mejoras de aceras y caños del cantón</t>
  </si>
  <si>
    <t xml:space="preserve">   Construcción y mejoras de acueductos del cantón   </t>
  </si>
  <si>
    <t>Construcción y mejoras del alcantarillado pluvial del cantón</t>
  </si>
  <si>
    <t>3.3.2.0.31.00.0.0.000</t>
  </si>
  <si>
    <t xml:space="preserve">Fondo Parque Ambiental Rio Loro </t>
  </si>
  <si>
    <t>3.3.2.0.32.00.0.0.000</t>
  </si>
  <si>
    <t>Fondo Protección Medio Ambiente (Unidad Ambiental)</t>
  </si>
  <si>
    <t>3.3.2.0.33.00.0.0.000</t>
  </si>
  <si>
    <t>Fondo Casa de la Salud</t>
  </si>
  <si>
    <t>CLASIFICACIÓN POR OBJETO DEL GASTO</t>
  </si>
  <si>
    <t>8</t>
  </si>
  <si>
    <t>8.02</t>
  </si>
  <si>
    <t>AMORTIZACIÓN DE PRÉSTAMOS</t>
  </si>
  <si>
    <t>8.02.03</t>
  </si>
  <si>
    <t>Amortización de Préstamos de Instituciones Descentralizadas no Empresariales</t>
  </si>
  <si>
    <t>8.02.05</t>
  </si>
  <si>
    <t>Amortización de Préstamos de empresas Públicas no Financiera</t>
  </si>
  <si>
    <t>8.02.06</t>
  </si>
  <si>
    <t>Amortización de Préstamos de Instituciones Públicas Financieras</t>
  </si>
  <si>
    <t>Mercados, plazas y ferias</t>
  </si>
  <si>
    <t>3.02.03</t>
  </si>
  <si>
    <t>Intereses sobre préstamos de Instituciones Descentralizadas no Empresariales</t>
  </si>
  <si>
    <t>1.99.01</t>
  </si>
  <si>
    <t>Servicios de regulación</t>
  </si>
  <si>
    <t>PE-01-2020</t>
  </si>
  <si>
    <t>TOTAL PRESUPUESTO</t>
  </si>
  <si>
    <t xml:space="preserve">EDIFICIOS </t>
  </si>
  <si>
    <t>Detalle PE</t>
  </si>
  <si>
    <t>PE</t>
  </si>
  <si>
    <t>Administración de inversiones propias</t>
  </si>
  <si>
    <t>ESTRUCTURA DE GASTOS - SEGÚN CLASIFICACIÓN ECONÓMICA DEL GASTO</t>
  </si>
  <si>
    <t>CUADRO Nº 1: DETALLE  DE  ORIGEN Y APLICACIÓN DE  RECURSOS ESPECÍFICOS</t>
  </si>
  <si>
    <t>OTROS PROYECTOS</t>
  </si>
  <si>
    <t>Fondo Parque Metropolitano los Diques</t>
  </si>
  <si>
    <t>CUADRO N.° 1</t>
  </si>
  <si>
    <t>DETALLE DE ORIGEN Y APLICACIÓN DE RECURSOS (Libres y específicos)</t>
  </si>
  <si>
    <t>INCORPORAR EN LA COLUMNA "APLICACIÓN" LA INFORMACIÓN DE  LOS RECURSOS POR PARTIDA POR OBJETO DEL GASTO ASÍ COMO POR CLASIFICACIÓN ECONÓMICA</t>
  </si>
  <si>
    <t>Monto</t>
  </si>
  <si>
    <t>APLICACIÓN CLASIFICACIÓN ECONÓMICA</t>
  </si>
  <si>
    <t>Corriente</t>
  </si>
  <si>
    <t>Capital</t>
  </si>
  <si>
    <t>Servicios</t>
  </si>
  <si>
    <t>Materiales y suministros</t>
  </si>
  <si>
    <t>Bienes duraderos</t>
  </si>
  <si>
    <t>(1) Las municipalidades no podrán destinar los ingresos percibidos a remuneraciones, ni a consultorías (art. 3 Ley N.° 7313).</t>
  </si>
  <si>
    <t>(2) El detalle a nivel de partida por objeto del gasto se requiere para la aplicación de todos los recursos libres y específicos</t>
  </si>
  <si>
    <t>PI-2021</t>
  </si>
  <si>
    <t>Acueductos  (Mantenimiento e instalación de hidrantes)</t>
  </si>
  <si>
    <t>MUNICIPALIDAD DE CARTAGO</t>
  </si>
  <si>
    <t>Página</t>
  </si>
  <si>
    <t>SECCIÓN DE EGRESOS DETALLADOS  -  GENERAL Y POR PROGRAMAS</t>
  </si>
  <si>
    <t>JUSTIFICACIÓN DE INGRESOS</t>
  </si>
  <si>
    <t>JUSTIFICACIÓN DE EGRESOS</t>
  </si>
  <si>
    <t>5.99.02</t>
  </si>
  <si>
    <t>Piezas y obras de colección</t>
  </si>
  <si>
    <t>Fondo Nacional de Financiamiento Forestal (FONAFIFO)</t>
  </si>
  <si>
    <t>Fondo de Desarrollo Social y Asignaciones Familiares (FODESAF)</t>
  </si>
  <si>
    <t>Patronato Nacional de la Infancia(PANI)</t>
  </si>
  <si>
    <t>Instituto Mixto de Ayuda Social (IMAS)</t>
  </si>
  <si>
    <t>3.3.2.0.34.00.0.0.000</t>
  </si>
  <si>
    <t>3.3.2.0.35.00.0.0.000</t>
  </si>
  <si>
    <t>Patronato Nacional de la Infancia</t>
  </si>
  <si>
    <t>3.3.2.0.36.00.0.0.000</t>
  </si>
  <si>
    <t>Consejo Nacional de Personas con Discapacidad (CONAPDIS) Inciso f) del art.10 de la ley 9303</t>
  </si>
  <si>
    <t>III-02-02</t>
  </si>
  <si>
    <t xml:space="preserve">Conservación de la red vial cantonal. Ley 8114 y 9329 </t>
  </si>
  <si>
    <t>Consejo Nacional de Personas con Discapacidad (Ley 9303)</t>
  </si>
  <si>
    <t>Unidad Técnica de Gestión Vial Municipal, Ley 8114</t>
  </si>
  <si>
    <t>Porcentaje Relativo</t>
  </si>
  <si>
    <t>Comisión Nacional para la Gestión de la Biodiversidad (Ley 7788)</t>
  </si>
  <si>
    <t>Fondo de Parques Nacionales (Ley 7788)</t>
  </si>
  <si>
    <t>Junta de Educación y Administrativas de Cartago (10% IBI Ley 7509 y 7729)</t>
  </si>
  <si>
    <t>Comité Cantonal de Deportes y Recreación (art. 179 Código Municipal)</t>
  </si>
  <si>
    <t>III-02-01</t>
  </si>
  <si>
    <t>III-02-03</t>
  </si>
  <si>
    <t>III-02-05</t>
  </si>
  <si>
    <t>1.1.0.0.00.00.0.0.000</t>
  </si>
  <si>
    <t>INGRESOS  TRIBUTARIOS</t>
  </si>
  <si>
    <t>1.1.2.0.00.00.0.0.000</t>
  </si>
  <si>
    <t>IMPUESTOS SOBRE LA PROPIEDAD</t>
  </si>
  <si>
    <t>1.1.2.1.00.00.0.0.000</t>
  </si>
  <si>
    <t>Impuesto sobre la propiedad de bienes inmuebles</t>
  </si>
  <si>
    <t>1.1.2.1.01.00.0.0.000</t>
  </si>
  <si>
    <t>Impuesto sobre la propiedad de bienes inmuebles, Ley Nº 7729</t>
  </si>
  <si>
    <t>1.1.3.0.00.00.0.0.000</t>
  </si>
  <si>
    <t>IMPUESTOS  SOBRE  BIENES  Y  SERVICIOS</t>
  </si>
  <si>
    <t>1.1.3.2.00.00.0.0.000</t>
  </si>
  <si>
    <t>IMPUESTOS ESPECÍFICOS SOBRE LA PRODUCCIÓN Y CONSUMO DE BIENES Y SERVICIOS</t>
  </si>
  <si>
    <t>1.1.3.2.01.00.0.0.000</t>
  </si>
  <si>
    <t>1.1.3.2.01.05.0.0.000</t>
  </si>
  <si>
    <t>Impuestos específicos sobre la construcción</t>
  </si>
  <si>
    <t>1.1.3.3.00.00.0.0.000</t>
  </si>
  <si>
    <t>OTROS  IMPUESTOS  A LOS  BIENES  Y  SERVICIOS</t>
  </si>
  <si>
    <t>1.1.3.3.01.00.0.0.000</t>
  </si>
  <si>
    <t>Licencias profesionales comerciales y otros permisos</t>
  </si>
  <si>
    <t>Patentes municipales</t>
  </si>
  <si>
    <t>1.3.1.2.04.00.0.0.000</t>
  </si>
  <si>
    <t>1.3.1.2.04.01.0.0.000</t>
  </si>
  <si>
    <t>Alquiler de edificios e instalaciones</t>
  </si>
  <si>
    <t>1.3.1.2.04.01.3.0.000</t>
  </si>
  <si>
    <t>Alquiler de Oficinas</t>
  </si>
  <si>
    <t>1.3.1.2.09.00.0.0.000</t>
  </si>
  <si>
    <t>OTROS SERVICIOS</t>
  </si>
  <si>
    <t>1.3.1.2.09.04.0.0.000</t>
  </si>
  <si>
    <t>Servicios culturales y recreativos</t>
  </si>
  <si>
    <t>1.3.1.2.09.04.1.0.000</t>
  </si>
  <si>
    <t>Parque ambiental Río Loro</t>
  </si>
  <si>
    <t>1.3.3.0.00.00.0.0.000</t>
  </si>
  <si>
    <t>1.3.3.1.00.00.0.0.000</t>
  </si>
  <si>
    <t>MULTAS Y SANCIONES</t>
  </si>
  <si>
    <t>1.3.3.1.09.00.0.0.000</t>
  </si>
  <si>
    <t>1.3.3.1.09.09.0.0.000</t>
  </si>
  <si>
    <t>Multas varias</t>
  </si>
  <si>
    <t>1.3.3.1.09.09.1.0.000</t>
  </si>
  <si>
    <t>Multas por infracción Ley de construcciones</t>
  </si>
  <si>
    <t>1.3.4.0.00.00.0.0.000</t>
  </si>
  <si>
    <t>INTERESES  MORATORIOS</t>
  </si>
  <si>
    <t>1.3.4.1.00.00.0.0.000</t>
  </si>
  <si>
    <t>Intereses moratorios por atraso en pago de impuesto</t>
  </si>
  <si>
    <t>2.4.1.3.00.00.0.0.000</t>
  </si>
  <si>
    <t>INFORMACIÓN PLURIANUAL</t>
  </si>
  <si>
    <t>4. SUMAS SIN ASIGNACIÓN PRESUPUESTARIA</t>
  </si>
  <si>
    <t>3.4 OTROS ACTIVOS FINANCIEROS</t>
  </si>
  <si>
    <t>3.3.2 Amortización externa</t>
  </si>
  <si>
    <t>3.3.1 Amortización interna</t>
  </si>
  <si>
    <t>3.2 ADQUISICIÓN DE VALORES</t>
  </si>
  <si>
    <t>3.1 CONCESIÓN DE PRESTAMOS</t>
  </si>
  <si>
    <t xml:space="preserve">3. TRANSACCIONES FINANCIERAS </t>
  </si>
  <si>
    <t>2.2.5 Activos de valor</t>
  </si>
  <si>
    <t>2.2.4 Intangibles</t>
  </si>
  <si>
    <t>2.2.3 Edificios</t>
  </si>
  <si>
    <t>2.2.2 Terrenos</t>
  </si>
  <si>
    <t>2.2.1 Maquinaria y equipo</t>
  </si>
  <si>
    <t>2.1.5 Otras obras</t>
  </si>
  <si>
    <t>2.1.4 Instalaciones</t>
  </si>
  <si>
    <t>2.1.3 Obras urbanísticas</t>
  </si>
  <si>
    <t>2.1.2 Vías de comunicación</t>
  </si>
  <si>
    <t>2.1.1 Edificaciones</t>
  </si>
  <si>
    <t>2. GASTO DE CAPITAL</t>
  </si>
  <si>
    <t>1.3.3 Transferencias corrientes al Sector Externo</t>
  </si>
  <si>
    <t>1.3.2 Transferencias corrientes al Sector Privado</t>
  </si>
  <si>
    <t>1.3.1 Transferencias corrientes al Sector Público</t>
  </si>
  <si>
    <t>1.2.2 Intereses Externos</t>
  </si>
  <si>
    <t>1.2.1 Intereses Internos</t>
  </si>
  <si>
    <t>1.1.2 ADQUISICIÓN DE BIENES Y SERVICIOS</t>
  </si>
  <si>
    <t>1.1.1 REMUNERACIONES</t>
  </si>
  <si>
    <t>1. GASTO CORRIENTE</t>
  </si>
  <si>
    <t>3.3.2.0.00.00.0.0.000 Superávit específico</t>
  </si>
  <si>
    <t>3.3.1.0.00.00.0.0.000 Superávit libre</t>
  </si>
  <si>
    <t>3.2.3.0.00.00.0.0.000 COLOCACIÓN DE TÍTULOS VALORES EN EL EXTERIOR</t>
  </si>
  <si>
    <t>3.2.2.0.00.00.0.0.000 CRÉDITO EXTERNO DE PROVEEDORES</t>
  </si>
  <si>
    <t>3.2.1.0.00.00.0.0.000 PRÉSTAMOS DIRECTOS</t>
  </si>
  <si>
    <t>3.1.3.0.00.00.0.0.000 COLOCACIÓN DE TÍTULOS VALORES</t>
  </si>
  <si>
    <t>3.1.2.0.00.00.0.0.000 CRÉDITO INTERNO DE PROVEEDORES</t>
  </si>
  <si>
    <t>3.1.1.0.00.00.0.0.000 PRÉSTAMOS DIRECTOS</t>
  </si>
  <si>
    <t>3. FINANCIAMIENTO</t>
  </si>
  <si>
    <t>2.5.0.0.00.00.0.0.000 OTROS INGRESOS DE CAPITAL</t>
  </si>
  <si>
    <t>2.4.3.0.00.00.0.0.000 TRANSFERENCIAS DE CAPITAL DEL SECTOR EXTERNO</t>
  </si>
  <si>
    <t>2.4.2.0.00.00.0.0.000 TRANSFERENCIAS DE CAPITAL DEL SECTOR PRIVADO</t>
  </si>
  <si>
    <t>2.4.1.0.00.00.0.0.000 TRANSFERENCIAS DE CAPITAL DEL SECTOR PÚBLICO</t>
  </si>
  <si>
    <t>2.3.4.0.00.00.0.0.000 RECUPERACIÓN DE INVERSIONES FINANCIERAS</t>
  </si>
  <si>
    <t>2.3.3.0.00.00.0.0.000 RECUPERACIÓN DE PRÉSTAMOS AL SECTOR EXTERNO</t>
  </si>
  <si>
    <t>2.3.2.0.00.00.0.0.000 RECUPERACIÓN DE PRÉSTAMOS AL SECTOR PRIVADO</t>
  </si>
  <si>
    <t>2.3.1.0.00.00.0.0.000 RECUPERACIÓN DE PRÉSTAMOS AL SECTOR PÚBLICO</t>
  </si>
  <si>
    <t>2.2.9.0.00.00.0.0.000 Otras obras de utilidad pública</t>
  </si>
  <si>
    <t>2.2.2.0.00.00.0.0.000 Instalaciones</t>
  </si>
  <si>
    <t>2.2.1.0.00.00.0.0.000 Vías de comunicación</t>
  </si>
  <si>
    <t>2.1.2.0.00.00.0.0.000 VENTA DE ACTIVOS INTANGIBLES</t>
  </si>
  <si>
    <t>2.1.1.0.00.00.0.0.000 VENTA DE ACTIVOS FIJOS</t>
  </si>
  <si>
    <t>2. INGRESOS DE CAPITAL</t>
  </si>
  <si>
    <t>1.4.3.0.00.00.0.0.000 TRANSFERENCIAS CORRIENTES DEL SECTOR EXTERNO</t>
  </si>
  <si>
    <t>1.4.2.0.00.00.0.0.000 TRANSFERENCIAS CORRIENTES DEL SECTOR PRIVADO</t>
  </si>
  <si>
    <t>1.4.1.0.00.00.0.0.000 TRANSFERENCIAS CORRIENTES DEL SECTOR PÚBLICO</t>
  </si>
  <si>
    <t>1.3.9.0.00.00.0.0.000 OTROS INGRESOS NO TRIBUTARIOS</t>
  </si>
  <si>
    <t>1.3.4.0.00.00.0.0.000 INTERESES MORATORIOS</t>
  </si>
  <si>
    <t>1.3.3.0.00.00.0.0.000 MULTAS, SANCIONES, REMATES Y COMISOS</t>
  </si>
  <si>
    <t>1.3.2.0.00.00.0.0.000 INGRESOS DE LA PROPIEDAD</t>
  </si>
  <si>
    <t>1.3.1.0.00.00.0.0.000 VENTA DE BIENES Y SERVICIOS</t>
  </si>
  <si>
    <t>1.2.1.0.00.00.0.0.000 CONTRIBUCIONES A LA SEGURIDAD SOCIAL</t>
  </si>
  <si>
    <t>1.1.9.0.00.00.0.0.000 OTROS INGRESOS TRIBUTARIOS</t>
  </si>
  <si>
    <t>1.1.4.0.00.00.0.0.000 IMPUESTOS SOBRE COMERCIO EXTERIOR Y TRANSACCIONES INTERNACIONALES</t>
  </si>
  <si>
    <t>1.1.3.0.00.00.0.0.000 IMPUESTOS SOBRE BIENES Y SERVICIOS</t>
  </si>
  <si>
    <t>1.1.2.0.00.00.0.0.000 IMPUESTOS SOBRE LA PROPIEDAD</t>
  </si>
  <si>
    <t>1.1.1.0.00.00.0.0.000 IMPUESTOS A LOS INGRESOS Y UTILIDADES</t>
  </si>
  <si>
    <t xml:space="preserve">1. INGRESOS CORRIENTES </t>
  </si>
  <si>
    <t>III-06-01</t>
  </si>
  <si>
    <t xml:space="preserve">Dirección técnica y estudios </t>
  </si>
  <si>
    <t>11</t>
  </si>
  <si>
    <t>Estacionamiento y terminales</t>
  </si>
  <si>
    <t>Recolección de basuras</t>
  </si>
  <si>
    <t>Construcción y mejoras de acueductos del Cantón</t>
  </si>
  <si>
    <t>Parques y obras de ornato</t>
  </si>
  <si>
    <t>22</t>
  </si>
  <si>
    <t>Seguridad Vial</t>
  </si>
  <si>
    <t>Mejoras en el Polideportivo de Cartago</t>
  </si>
  <si>
    <t>3.3.2.0.37.00.0.0.000</t>
  </si>
  <si>
    <t>Fondo Ministerio de Vivienda y Asentamientos Humanos</t>
  </si>
  <si>
    <t>3.3.2.0.38.00.0.0.000</t>
  </si>
  <si>
    <t>Fondo atención de emergencias cantonales Ley N°.  8488</t>
  </si>
  <si>
    <t>Junta Administrativa del  Registro Nacional (2% IBI Ley 7509 y 7729)</t>
  </si>
  <si>
    <t>Federación de Municipalidades de la Provincia de Cartago</t>
  </si>
  <si>
    <t>0.01.01</t>
  </si>
  <si>
    <t>Sueldos para cargos fijos</t>
  </si>
  <si>
    <t>Obras de estabilización de taludes en el cantón</t>
  </si>
  <si>
    <t>Dirección técnica y estudios 
(Planificación Urbana)</t>
  </si>
  <si>
    <t xml:space="preserve">Construcción Monumento Arqueológico Agua Caliente </t>
  </si>
  <si>
    <t>Fondo Ley de Simplificación y Eficiencia Tributaria Ley 8114 y 9324</t>
  </si>
  <si>
    <t>3.3.2.0.39.00.0.0.000</t>
  </si>
  <si>
    <t xml:space="preserve">Ley Nº7788 30% aporte Estrategias de protección medio ambiente  </t>
  </si>
  <si>
    <t>3.3.2.0.40.00.0.0.000</t>
  </si>
  <si>
    <t>Fondo servicios por trabajos incumplimiento deberes de bienes inmuebles</t>
  </si>
  <si>
    <t>3.3.2.0.41.00.0.0.000</t>
  </si>
  <si>
    <t>Fondo Transferencia Helpage International</t>
  </si>
  <si>
    <t>3.3.2.0.42.00.0.0.000</t>
  </si>
  <si>
    <t>Fondo Comité Cantonal de Deportes y Recreación</t>
  </si>
  <si>
    <t xml:space="preserve">Remuneraciones </t>
  </si>
  <si>
    <t xml:space="preserve">Servicios </t>
  </si>
  <si>
    <t>Auditoría Interna</t>
  </si>
  <si>
    <t>Registro de la deuda, fondos y transferencias</t>
  </si>
  <si>
    <t>Educativos,  Culturales y Deportivos</t>
  </si>
  <si>
    <t>10</t>
  </si>
  <si>
    <t>Servicios sociales y complementarios</t>
  </si>
  <si>
    <t>Seguridad y vigilancia en la comunidad</t>
  </si>
  <si>
    <t>23</t>
  </si>
  <si>
    <t>Protección del medio ambiente</t>
  </si>
  <si>
    <t>29</t>
  </si>
  <si>
    <t>Por incumplimiento de deberes de los propietarios de bienes inmuebles</t>
  </si>
  <si>
    <t xml:space="preserve">Materiales y suministros </t>
  </si>
  <si>
    <t xml:space="preserve">Bienes duraderos </t>
  </si>
  <si>
    <t xml:space="preserve">Construcción y mejoras del alcantarillado pluvial del cantón   </t>
  </si>
  <si>
    <t>Superávit libre</t>
  </si>
  <si>
    <t xml:space="preserve">Transferencias de capital </t>
  </si>
  <si>
    <t>Transferencias corrientes</t>
  </si>
  <si>
    <t>Protección al medio ambiente  (Conservación recurso hídrico)</t>
  </si>
  <si>
    <t>APLICACIÓN POR OBJETO DEL GASTO Y PARTIDA PRESUPUESTARIA</t>
  </si>
  <si>
    <t>2.3.1 Transferencias de capital al Sector Público</t>
  </si>
  <si>
    <t>2.3.2 Transferencias de capital al Sector Privado</t>
  </si>
  <si>
    <t>2.3.3 Transferencias de capital al Sector Externo</t>
  </si>
  <si>
    <t>Porcentaje relativo</t>
  </si>
  <si>
    <t>IMPUESTOS ESPECÍFICOS SOBRE LA PRODUCCIÓN Y  CONSUMO  DE  BIENES</t>
  </si>
  <si>
    <t>1.1.3.2.01.02.0.0.000</t>
  </si>
  <si>
    <t>Impuestos específicos sobre la explotación de recursos naturales y minerales</t>
  </si>
  <si>
    <t>1.1.3.2.01.02.1.0.000</t>
  </si>
  <si>
    <t>Derecho de explotación de tajos de ríos</t>
  </si>
  <si>
    <t>1.1.3.2.01.04.0.0.000</t>
  </si>
  <si>
    <t>Impuestos específicos sobre bienes manufacturados</t>
  </si>
  <si>
    <t>NO</t>
  </si>
  <si>
    <t>1.1.3.2.01.04.2.0.000</t>
  </si>
  <si>
    <t xml:space="preserve">Impuesto sobre el cemento </t>
  </si>
  <si>
    <t>1.1.3.2.02.00.0.0.000</t>
  </si>
  <si>
    <t xml:space="preserve">IMPUESTOS ESPECÍFICOS SOBRE LA PRODUCCIÓN Y </t>
  </si>
  <si>
    <t>CONSUMO  DE  SERVICIOS</t>
  </si>
  <si>
    <t>1.1.3.2.02.03.0.0.000</t>
  </si>
  <si>
    <t>Impuestos específicos a los servicios de diversión y esparcimiento</t>
  </si>
  <si>
    <t>1.1.3.2.02.03.1.0.000</t>
  </si>
  <si>
    <t>Impuesto sobre espectáculos públicos</t>
  </si>
  <si>
    <t>1.1.3.3.01.01.0.0.000</t>
  </si>
  <si>
    <t>Impuesto sobre rótulos públicos</t>
  </si>
  <si>
    <t>1.1.3.3.01.02.1.0.000</t>
  </si>
  <si>
    <t>1.1.3.3.01.02.2.0.000</t>
  </si>
  <si>
    <t>Patentes de licores</t>
  </si>
  <si>
    <t>1.1.9.0.00.00.0.0.000</t>
  </si>
  <si>
    <t>OTROS INGRESOS TRIBUTARIOS</t>
  </si>
  <si>
    <t>1.1.9.1.00.00.0.0.000</t>
  </si>
  <si>
    <t>IMPUESTO DE TIMBRES</t>
  </si>
  <si>
    <t>1.1.9.1.01.00.0.0.000</t>
  </si>
  <si>
    <t>Timbres municipales (por hipotécas y cédulas hipotecarias)</t>
  </si>
  <si>
    <t>1.1.9.1.02.00.0.0.000</t>
  </si>
  <si>
    <t>Timbre Pro-parques Nacionales</t>
  </si>
  <si>
    <t>1.3.1.1.00.00.0.0.000</t>
  </si>
  <si>
    <t>VENTA DE BIENES</t>
  </si>
  <si>
    <t>1.3.1.1.05.01.0.0.000</t>
  </si>
  <si>
    <t>Venta de agua</t>
  </si>
  <si>
    <t>1.3.1.1.05.02.0.0.000</t>
  </si>
  <si>
    <t>Tarifa hídrica</t>
  </si>
  <si>
    <t>1.3.1.1.05.03.0.0.000</t>
  </si>
  <si>
    <t>Hidrantes</t>
  </si>
  <si>
    <t>1.3.1.2.04.01.1.0.000</t>
  </si>
  <si>
    <t>Alquiler de mercado</t>
  </si>
  <si>
    <t>1.3.1.2.04.01.2.0.000</t>
  </si>
  <si>
    <t>Alquiler de Anfiteatro Municipal</t>
  </si>
  <si>
    <t>1.3.1.2.05.00.0.0.000</t>
  </si>
  <si>
    <t>SERVICIOS COMUNITARIOS</t>
  </si>
  <si>
    <t>1.3.1.2.05.01.0.0.000</t>
  </si>
  <si>
    <t>Servicios de alcantarillado sanitario y pluvial</t>
  </si>
  <si>
    <t>1.3.1.2.05.01.1.0.000</t>
  </si>
  <si>
    <t>Servicio de alcantarillado sanitario</t>
  </si>
  <si>
    <t>1.3.1.2.05.02.0.0.000</t>
  </si>
  <si>
    <t>Servicios de instalación y derivados de agua</t>
  </si>
  <si>
    <t>1.3.1.2.05.04.0.0.000</t>
  </si>
  <si>
    <t>Servicios de saneamiento ambiental</t>
  </si>
  <si>
    <t>1.3.1.2.05.04.1.0.000</t>
  </si>
  <si>
    <t>Servicios de recolección de basura</t>
  </si>
  <si>
    <t>1.3.1.2.05.04.2.0.000</t>
  </si>
  <si>
    <t>Servicios de aseo de vías y sitios públicos</t>
  </si>
  <si>
    <t>1.3.1.2.05.04.3.0.000</t>
  </si>
  <si>
    <t>Servicios de depósito y tratamiento de basuras</t>
  </si>
  <si>
    <t>1.3.1.2.05.04.4.0.000</t>
  </si>
  <si>
    <t>Mantenimiento de parques y obras de ornato</t>
  </si>
  <si>
    <t>1.3.1.2.05.09.0.0.000</t>
  </si>
  <si>
    <t>Otros servicios comunitarios</t>
  </si>
  <si>
    <t>1.3.1.2.05.09.9.0.000</t>
  </si>
  <si>
    <t>1.3.1.2.05.09.9.2.000</t>
  </si>
  <si>
    <t>Servicios por trabajos realizados por incumplimiento de deberes de propietarios de bienes inmuebles</t>
  </si>
  <si>
    <t>1.3.1.3.00.00.0.0.000</t>
  </si>
  <si>
    <t>DERECHOS ADMINISTRATIVOS</t>
  </si>
  <si>
    <t>1.3.1.3.01.00.0.0.000</t>
  </si>
  <si>
    <t>DERECHOS ADMINISTRATIVOS A LOS SERVICIOS DE TRANSPORTE</t>
  </si>
  <si>
    <t>1.3.1.3.01.01.0.0.000</t>
  </si>
  <si>
    <t>Derechos administrativos a los servicios de transporte por carretera</t>
  </si>
  <si>
    <t>1.3.1.3.01.01.1.0.000</t>
  </si>
  <si>
    <t>Derechos de estacionamiento y terminales</t>
  </si>
  <si>
    <t>1.3.1.3.02.00.0.0.000</t>
  </si>
  <si>
    <t>DERECHOS ADMINISTRATIVOS A OTROS SERVICIOS PÚBLICOS</t>
  </si>
  <si>
    <t>1.3.1.3.02.03.0.0.000</t>
  </si>
  <si>
    <t>Derechos administrativos a actividades comerciales</t>
  </si>
  <si>
    <t>1.3.1.3.02.03.1.0.000</t>
  </si>
  <si>
    <t>Derecho de medidores</t>
  </si>
  <si>
    <t>MULTAS, SANCIONES, REMATES Y COMISOS</t>
  </si>
  <si>
    <t>1.3.3.1.01.00.0.0.000</t>
  </si>
  <si>
    <t>Multas de tránsito</t>
  </si>
  <si>
    <t>1.3.3.1.01.01.0.0.000</t>
  </si>
  <si>
    <t>Multas por infracción Ley de Parquímetros</t>
  </si>
  <si>
    <t>1.3.3.1.02.00.0.0.000</t>
  </si>
  <si>
    <t>Multas por atraso en pago de impuestos</t>
  </si>
  <si>
    <t>1.3.3.1.02.01.0.0.000</t>
  </si>
  <si>
    <t>Multas por  impuesto Ley de licores</t>
  </si>
  <si>
    <t>Otras multas y sanciones</t>
  </si>
  <si>
    <t>1.3.3.1.09.09.2.0.000</t>
  </si>
  <si>
    <t>Multas varias (no presentación declaración jurada patentes)</t>
  </si>
  <si>
    <t>1.3.3.1.09.09.3.0.000</t>
  </si>
  <si>
    <t>Multas por incumplimiento de deberes de propietarios de bienes inmuebles</t>
  </si>
  <si>
    <t>1.3.4.2.00.00.0.0.000</t>
  </si>
  <si>
    <t>Intereses moratorios por atraso en pago de bienes y servicios</t>
  </si>
  <si>
    <t>1.3.9.0.00.00.0.0.000</t>
  </si>
  <si>
    <t>OTROS INGRESOS NO TRIBUTARIOS</t>
  </si>
  <si>
    <t>1.3.9.9.05.00.0.0.000</t>
  </si>
  <si>
    <t>Reciclaje</t>
  </si>
  <si>
    <t>1.4.1.3.01.00.0.0.000</t>
  </si>
  <si>
    <t>Aporte IFAM  licores nacionales y extranjeros</t>
  </si>
  <si>
    <t>2.2.0.0.00.00.0.0.000</t>
  </si>
  <si>
    <t>RECUPERACIÓN Y ANTICIPOS POR OBRAS DE UTILIDAD PÚBLICA</t>
  </si>
  <si>
    <t>2.2.1.0.00.00.0.0.000</t>
  </si>
  <si>
    <t>Vías de comunicación</t>
  </si>
  <si>
    <t>2.4.1.1.03.00.0.0.000</t>
  </si>
  <si>
    <t>Ministerio de la Vivienda y Asentamientos Humanos</t>
  </si>
  <si>
    <t>2.4.1.1.04.00.0.0.000</t>
  </si>
  <si>
    <t xml:space="preserve">Ley 9829 Impuesto sobre el cemento </t>
  </si>
  <si>
    <t>Transferencias de capital de Instituciones Descentralizadas no Empresariales</t>
  </si>
  <si>
    <t>2.4.1.3.01.00.0.0.000</t>
  </si>
  <si>
    <t>Aporte IFAM para programas de mantenimiento de calles urbanas caminos vecinales y adquisición de maquinaria y equipo, Ley 6909-83</t>
  </si>
  <si>
    <t>2.4.1.3.02.00.0.0.000</t>
  </si>
  <si>
    <t>Junta Administrativa del Colegio San Luis Gonzaga</t>
  </si>
  <si>
    <t>Impuesto de bienes inmuebles, Ley 7729</t>
  </si>
  <si>
    <t>Partida Presupuestaria</t>
  </si>
  <si>
    <t>Remuneraciones</t>
  </si>
  <si>
    <t>Amortización</t>
  </si>
  <si>
    <t>Recolección de basuras (10% Utilidad para el desarrollo)</t>
  </si>
  <si>
    <t>Aseo de vías y sitios públicos  (10% Utilidad para el desarrollo)</t>
  </si>
  <si>
    <t>Firma del funcionario responsable: Licda. Daniela Araya Molina</t>
  </si>
  <si>
    <t>Bienes Duraderos</t>
  </si>
  <si>
    <t>28</t>
  </si>
  <si>
    <t>Atención de emergencias cantonales</t>
  </si>
  <si>
    <t>Mejoras de edificios municipales</t>
  </si>
  <si>
    <t xml:space="preserve">Conservación de la red vial cantonal. Ley 8114 y 9329      </t>
  </si>
  <si>
    <t>Intervención y obras constructivas sobre la calle 32 frente a la Escuela Carlos J. Peralta Echaverría  de Guadalupe Cartago</t>
  </si>
  <si>
    <t>Construcciones y mejoras de instalaciones recreativas y deportivas en los distritos (ICODER)</t>
  </si>
  <si>
    <t>12</t>
  </si>
  <si>
    <t xml:space="preserve">Asociación Manos Amigas Transtorno Espectro del Autismo (Amatea) </t>
  </si>
  <si>
    <t>Asociación Neurologica de Atención Integral María Auxiliadora de Cartago</t>
  </si>
  <si>
    <t>15</t>
  </si>
  <si>
    <t xml:space="preserve">Asociación Hogar para la Persona Adulta Mayor Patriarca San José </t>
  </si>
  <si>
    <t>16</t>
  </si>
  <si>
    <t>Asociación de Desarrollo Integral de San Joaquín de Corralillo de Cartago</t>
  </si>
  <si>
    <t xml:space="preserve">Asoaciación Cartago se guatea en Pro  del Habitante de la calle </t>
  </si>
  <si>
    <t>14</t>
  </si>
  <si>
    <t xml:space="preserve">Junta Educación de Cartago Centro </t>
  </si>
  <si>
    <t>Junta Educación Escuela Dr. Fernando Guzmán Matas Disques Dos Cartago</t>
  </si>
  <si>
    <t>Junta Educación Escuela Carlos Monge Alfaro Alto de Ochomogo  San Nicolás Cartago</t>
  </si>
  <si>
    <t xml:space="preserve">Junta Educación Caballo Blanco de Dulce Nombre de Cartago </t>
  </si>
  <si>
    <t>Junta Educación Escuela de San Juan Sur Corralillo de Cartago</t>
  </si>
  <si>
    <t>Junta de Educación Escuela de Corralillo de Cartago</t>
  </si>
  <si>
    <t xml:space="preserve">Asociación de Escuela Municipal de Música Agua Caliente de Cartago </t>
  </si>
  <si>
    <t xml:space="preserve">Asociación Cruz Roja Costarricense </t>
  </si>
  <si>
    <t xml:space="preserve">Asociación Oratorios Salecianos Don Bosco </t>
  </si>
  <si>
    <t xml:space="preserve">Asociación Servicio Solidario y Misionero Unidos en la Esperanza </t>
  </si>
  <si>
    <t xml:space="preserve">Asociación de Desarrollo Integral de San Antonio de Corralillo de Cartago </t>
  </si>
  <si>
    <t xml:space="preserve">Asociación Pro Hogar de Niños Baik </t>
  </si>
  <si>
    <t xml:space="preserve">Asociación de Desarrollo Integral Sector Norte de San Blas </t>
  </si>
  <si>
    <t xml:space="preserve">Asociación Asilo de la Vejez de Cartago </t>
  </si>
  <si>
    <t>7.03.02</t>
  </si>
  <si>
    <t>Transferencias de capital a fundaciones</t>
  </si>
  <si>
    <t>III-01-02</t>
  </si>
  <si>
    <t>III-06-02</t>
  </si>
  <si>
    <t>Transferencias de capital</t>
  </si>
  <si>
    <t>Reglamento para el otorgamiento de subvenciones a centros de educación pública, beneficencia o servicio social contemplados en el artículo 71 del código municipal, ley n° 7794 del 30 de abril de 1998 y sus reformas, de la Municipalidad de Cartago</t>
  </si>
  <si>
    <t>Asociación Caminemos Juntos (ASCAJÚ)</t>
  </si>
  <si>
    <t>Asociación Manos Amigas Transtorno Espectro del Autismo (Amatea)</t>
  </si>
  <si>
    <t>Asociación Hogar para la Persona Adulta Mayor Patriarca San Jose</t>
  </si>
  <si>
    <t>Centro Educativo Dr Carlos Saenz Herrera</t>
  </si>
  <si>
    <t>Asociación  Escuela  Municipal de Música Agua Caliente de Cartago</t>
  </si>
  <si>
    <t>Asociación Oratorios Salesianos Don Bosco</t>
  </si>
  <si>
    <t>Asociación de Desarrollo Integral de Lourdes</t>
  </si>
  <si>
    <t>Asociación de Desarrollo Integral de San Antonio de Corralillo de Cartago</t>
  </si>
  <si>
    <t>Asociación Neurológica de Atención Integral María Auxiliadora de Cartago</t>
  </si>
  <si>
    <t>Junta Educación Escuela Carlos Monge Alfaro Alto de ochomogo San Nicolás Cartago</t>
  </si>
  <si>
    <t>Junta Educación Escuela Caballo Blanco de Dulce Nombre de Cartago</t>
  </si>
  <si>
    <t xml:space="preserve">Construcción de Aula </t>
  </si>
  <si>
    <t>CUADRO N.° 2</t>
  </si>
  <si>
    <t>APLICACIÓN DE RECURSOS DE SUPERÁVIT</t>
  </si>
  <si>
    <t>INCORPORAR EN LAS COLUMNAS DE "APLICACIÓN" LA INFORMACIÓN DE LOS RECURSOS POR SUBPARTIDA POR OBJETO DEL GASTO</t>
  </si>
  <si>
    <t>CÓDIGO SEGÚN CLASIFICADOR DE INGRESOS</t>
  </si>
  <si>
    <t>TIPO DE SUPERÁVIT</t>
  </si>
  <si>
    <t>PROGRAMA</t>
  </si>
  <si>
    <t>APLICACIÓN OBJETO DEL GASTO</t>
  </si>
  <si>
    <t>Subpartida</t>
  </si>
  <si>
    <t>Superávit específico</t>
  </si>
  <si>
    <t>CUADRO Nº 2: APLICACIÓN DE  RECURSOS DE SUPERÁVIT</t>
  </si>
  <si>
    <t>1.3.2.0.00.00.0.0.000</t>
  </si>
  <si>
    <t>INGRESOS DE LA PROPIEDAD</t>
  </si>
  <si>
    <t>1.3.2.3.00.00.0.0.000</t>
  </si>
  <si>
    <t>RENTA DE ACTIVOS FINANCIEROS</t>
  </si>
  <si>
    <t>1.3.2.3.03.01.0.0.000</t>
  </si>
  <si>
    <t>Intereses sobre cuentas corrientes y otros depósitos en bancos estatales</t>
  </si>
  <si>
    <t>Construcción y mejoras de puentes del Cantón</t>
  </si>
  <si>
    <t>III-02-04</t>
  </si>
  <si>
    <t>Intereses moratorios por atraso en pago de impuestos</t>
  </si>
  <si>
    <t>Administración General</t>
  </si>
  <si>
    <t>Protección del medio ambiente (Parque Ambiental Municipal Río Loro)</t>
  </si>
  <si>
    <t>Depósito y tratamiento de basura</t>
  </si>
  <si>
    <t>18</t>
  </si>
  <si>
    <t xml:space="preserve">Reparaciones menores de maquinaria y equipo  </t>
  </si>
  <si>
    <t xml:space="preserve">Por incumplimiento de deberes de los propietarios de bienes inmuebles </t>
  </si>
  <si>
    <t xml:space="preserve">Parques y obras de ornato </t>
  </si>
  <si>
    <t>Depósito y tratamiento de basuras</t>
  </si>
  <si>
    <t xml:space="preserve">Transferencias corrientes </t>
  </si>
  <si>
    <t xml:space="preserve">Construcción y mejoras de acueductos del cantón  </t>
  </si>
  <si>
    <t>Juntas de Educación 10%</t>
  </si>
  <si>
    <t>O.N.T. (1%)</t>
  </si>
  <si>
    <t>Registro Nacional (2%)</t>
  </si>
  <si>
    <t>Registro de deuda, fondos y transferencias</t>
  </si>
  <si>
    <t>Dirección Técnica y Estudios</t>
  </si>
  <si>
    <t>1.3.3.1.09.09.4.0.000</t>
  </si>
  <si>
    <t>Multa por no presentación de la declaración de bienes inmuebles</t>
  </si>
  <si>
    <t>3.4.1.0.00.00.0.0.000 Recursos de emisión monetaria</t>
  </si>
  <si>
    <t>1.4.2.0.00.00.0.0.000</t>
  </si>
  <si>
    <t>TRANSFERENCIAS CORRIENTES DEL SECTOR PRIVADO</t>
  </si>
  <si>
    <t>1.4.2.1.00.00.0.0.000</t>
  </si>
  <si>
    <t>Transferencias corrientes del Sector Privado</t>
  </si>
  <si>
    <t>1.4.2.1.01.00.0.0.000</t>
  </si>
  <si>
    <t>Edwards Lifesciences, Costa Rica</t>
  </si>
  <si>
    <t>1.4.2.1.02.00.0.0.000</t>
  </si>
  <si>
    <t>HelpAge International</t>
  </si>
  <si>
    <t>1.4.2.1.03.00.0.0.000</t>
  </si>
  <si>
    <t>Zona Franca La Lima S.R.L.</t>
  </si>
  <si>
    <t>2.4.1.6.00.00.0.0.000</t>
  </si>
  <si>
    <t>Transferencias de capital de Instituciones Públicas Financieras</t>
  </si>
  <si>
    <t>2.4.1.6.01.00.0.0.000</t>
  </si>
  <si>
    <t>Instituto Nacional de Seguros (INS)</t>
  </si>
  <si>
    <t>3.3.2.0.43.00.0.0.000</t>
  </si>
  <si>
    <t>Fondo servicio Alcantarillados sanitarios</t>
  </si>
  <si>
    <t>Fondo de parques y obras de Ornato</t>
  </si>
  <si>
    <t>Parques y Obras de  Ornato</t>
  </si>
  <si>
    <t>Atención de emergencias cantonale</t>
  </si>
  <si>
    <t>Junta de Educación Escuela de Fátima de Cartago</t>
  </si>
  <si>
    <t>Junta Administrativa Colegio Técnico Profesional Agropecuario de San Juan Sur de Cartago</t>
  </si>
  <si>
    <t>08</t>
  </si>
  <si>
    <t>Junta Educación Escuela de Azahar de Llano Grande de Cartago</t>
  </si>
  <si>
    <t>Junta Educación Escuela de Guayabal del Guarco Cartago</t>
  </si>
  <si>
    <t>Junta Educación Escuela La Guaria Santa Elena Corralillo Cartago</t>
  </si>
  <si>
    <t>17</t>
  </si>
  <si>
    <t>Junta Educación Escuela de Quircot de San Nicolás de Cartago</t>
  </si>
  <si>
    <t>Junta Administrativa del Colegio Francisca Carrasco Guadalupe de Cartago</t>
  </si>
  <si>
    <t>Asociación Club de Leones de Cartago</t>
  </si>
  <si>
    <t>Fundación de inclusión y participación (FUNIPAR)</t>
  </si>
  <si>
    <t xml:space="preserve">Mejoras y acondicionamiento de parques y zonas recreativas en los distritos </t>
  </si>
  <si>
    <t>Mantenimiento y conservación de sitios declarados patrimonio cultural</t>
  </si>
  <si>
    <t>Versión actualizada a julio de 2024</t>
  </si>
  <si>
    <t>Superávit Libre</t>
  </si>
  <si>
    <t>Materiales y productos minerales y asfálticos</t>
  </si>
  <si>
    <t>Vías de comunicación terrestre</t>
  </si>
  <si>
    <t xml:space="preserve">Aporte Patronal al Régimen Obligatorio de Pensiones  Complementarias </t>
  </si>
  <si>
    <t>Maquinaria, equipo y mobiliario diverso</t>
  </si>
  <si>
    <t>I-03</t>
  </si>
  <si>
    <t>I-04</t>
  </si>
  <si>
    <t>II-03</t>
  </si>
  <si>
    <t>II-09</t>
  </si>
  <si>
    <t>II-10</t>
  </si>
  <si>
    <t>II-13</t>
  </si>
  <si>
    <t>II-23</t>
  </si>
  <si>
    <t>III-01-01</t>
  </si>
  <si>
    <t>III-06-04</t>
  </si>
  <si>
    <t>II-29</t>
  </si>
  <si>
    <t>II-11</t>
  </si>
  <si>
    <t>Equipo de cómputo</t>
  </si>
  <si>
    <t>Tintas, pinturas y diluyentes</t>
  </si>
  <si>
    <t>Otros materiales y productos de uso en la construcción y mantenimiento</t>
  </si>
  <si>
    <t>Educativos, culturales y deportivos (Comité Cantonal de la Persona Joven)</t>
  </si>
  <si>
    <t>II-02</t>
  </si>
  <si>
    <t>Otras construcciones adiciones y mejoras</t>
  </si>
  <si>
    <t>II-07</t>
  </si>
  <si>
    <t>II-06</t>
  </si>
  <si>
    <t>Combustibles y lubricantes</t>
  </si>
  <si>
    <t>II-22</t>
  </si>
  <si>
    <t>II-25</t>
  </si>
  <si>
    <t>Contribución Patronal al Seguro de Salud de la Caja Costarricense del Seguro Social</t>
  </si>
  <si>
    <t>Contribución Patronal al Seguro de Pensiones de la Caja Costarricense del Seguro Social</t>
  </si>
  <si>
    <t>Aporte Patronal al Régimen Obligatorio de Pensiones Complementarias</t>
  </si>
  <si>
    <t>Otros productos quimicos y conexos</t>
  </si>
  <si>
    <t>Otros materiales y productos de uso en la construcción y mantenimiento.</t>
  </si>
  <si>
    <t>II-05</t>
  </si>
  <si>
    <t>II-01</t>
  </si>
  <si>
    <t>Protección del medio ambiente (Parque Ambiental Rio Loro)</t>
  </si>
  <si>
    <t>II-28</t>
  </si>
  <si>
    <t>Pago de Servicios Profesionales área de docencia, mantenimiento de instrumentos y equipos, compra de instrumentos musicales, equipo didáctico, equipo tecnológico</t>
  </si>
  <si>
    <t>Compra de pañales, materiales de construcción, suministros y útiles de limpieza, compra de computadoras, camilla de examinación eléctrica.</t>
  </si>
  <si>
    <t>Adquisición de equipo médico, compra de comestibles, jugos galletas, implementos de aseo personal, artículos de uso personal, vasos de cartón, adquisición de percoladores</t>
  </si>
  <si>
    <t>Compra de equipo médico. Computadoras, tablets, insumos médicos, medicamentos Pago Servicios Profesionales, suplementos alimenticios y pañales</t>
  </si>
  <si>
    <t>Pago de servicios en Terapia Ocupacional y Lenguaje</t>
  </si>
  <si>
    <t>Instalación de equipo para piscina (calentador, bomba, filtros, calentador solar, paneles y otros materiales para su funcionamiento)</t>
  </si>
  <si>
    <t>Compra de alimentos, productos de higiene personal, pañales, productos de aseo y limpieza</t>
  </si>
  <si>
    <t>Construir paredes externas e internas para el comedor con sus respectivas vigas coronas, estructura de Techo</t>
  </si>
  <si>
    <t>Construcción de Salón Multiusos</t>
  </si>
  <si>
    <t>Construcción de aula</t>
  </si>
  <si>
    <t>Construcción I Etapa Gimnasio</t>
  </si>
  <si>
    <t>Realizar techado del patio central</t>
  </si>
  <si>
    <t>Compra de instrumentos musicales</t>
  </si>
  <si>
    <t>Adquisición de computadoras, Kit Steam, máquina corte laser, compra de mobiliario, compra de proyectores, compra de materiales para talleres</t>
  </si>
  <si>
    <t>Construcción de Techo para Gimnasio</t>
  </si>
  <si>
    <t>Restructurar los baños del salón (ley
7600)</t>
  </si>
  <si>
    <t>Compra de camas ortopédicas y sillas</t>
  </si>
  <si>
    <t>Pago de Profesores para cursos de
repostería y restauración de muebles</t>
  </si>
  <si>
    <t>INFORMACIÓN PLURIANUAL 2025-2028</t>
  </si>
  <si>
    <t>Instrucciones:</t>
  </si>
  <si>
    <t>1. Complete la plantilla proporcionada y adjúntela en formato de hoja de cálculo en el Sistema de Información sobre Planes y Presupuestos (SIPP).
2. Deje en blanco las celdas correspondientes a montos para cuentas de ingresos y gastos en las que no se incluya presupuesto. Lo mismo aplica para las celdas de la sección "Extracto de la información plurianual de la institución" que no requieran ser completadas.</t>
  </si>
  <si>
    <t xml:space="preserve">Recordatorio: </t>
  </si>
  <si>
    <t>1. En caso de improbación o archivo sin trámite con efecto de improbación del presupuesto inicial, este documento deberá ajustarse, ser conocido por el Jerarca y presentarse adjunto al primer presupuesto extraordinario que se someta a aprobación de la CGR.
2. La información plurianual deberá presentarse actualizada en los presupuesto extraordinarios que afecten la proyección plurianual que se someta a aprobación de la CGR, la cual debe contar con el acuerdo de conocimiento del Jerarca.
3. Para la elaboración y análisis de esta información, puede considerar la Guía orientadora de apoyo disponible en la página electrónica de la CGR.
4. La información plurianual que se suministra corresponde a la información requerida por la Contraloría General para comprender la presupuestación plurianual que tiene la institución</t>
  </si>
  <si>
    <t>Nombre de la Institución:</t>
  </si>
  <si>
    <t>MONTOS DE INGRESOS EN MILLONES DE COLONES</t>
  </si>
  <si>
    <t>Nombre de la partida</t>
  </si>
  <si>
    <t>TOTAL DE INGRESOS</t>
  </si>
  <si>
    <t>MONTOS DE GASTOS EN MILLONES DE COLONES</t>
  </si>
  <si>
    <t>EXTRACTO DE LA INFORMACIÓN PLURIANUAL DE LA INSTITUCIÓN</t>
  </si>
  <si>
    <t>Referencia del Acuerdo en el que el Jerarca conoció la información plurianual</t>
  </si>
  <si>
    <t>Información de Planificación Institucional de mediano plazo</t>
  </si>
  <si>
    <t>Nombre de los documentos de planificación  al cual está vinculada la información plurianual</t>
  </si>
  <si>
    <t>Plan Estratégico y de Inversiones Municipales 2025-2028, aprobado por el Concejo Municipal mediante el Acta 026-2024 de la sesión celebrada el 27 de agosto de 2024</t>
  </si>
  <si>
    <t>Periodo de vigencia del documento de planificación al cual está vinculada la información plurianual</t>
  </si>
  <si>
    <t>2025 - 2028</t>
  </si>
  <si>
    <t>Indicar cada uno de los objetivos de los planes de mediano plazo al cual está vinculada la información plurianual</t>
  </si>
  <si>
    <r>
      <rPr>
        <b/>
        <sz val="10"/>
        <color rgb="FF000000"/>
        <rFont val="Calibri"/>
        <family val="2"/>
      </rPr>
      <t xml:space="preserve">*    E1.01. </t>
    </r>
    <r>
      <rPr>
        <sz val="10"/>
        <color rgb="FF000000"/>
        <rFont val="Calibri"/>
        <family val="2"/>
      </rPr>
      <t xml:space="preserve">Propiciar el mejoramiento de la calidad de vida de las personas habitantes del cantón de Cartago por medio de la promoción de diversos programas y actividades de bienestar integral en salud, educación, seguridad, cultura, deporte, recreación y protección social, y la implementación de diversas estrategias de atracción de inversiones, reactivación económica y turismo sostenible para la generación de empleos, todo ello con un enfoque de derechos humanos, equidad, igualdad de oportunidades, expansión de capacidades y reducción de brechas con énfasis en los sectores más vulnerables de la población. (Objetivo Estratégico PEM, pág. 33). EJE BIENESTAR INTEGRAL PARA EL DESARROLLO SOCIOECONÓMICO Y COMPETITIVIDAD.
</t>
    </r>
    <r>
      <rPr>
        <b/>
        <sz val="10"/>
        <color rgb="FF000000"/>
        <rFont val="Calibri"/>
        <family val="2"/>
      </rPr>
      <t xml:space="preserve">*    E2.02. </t>
    </r>
    <r>
      <rPr>
        <sz val="10"/>
        <color rgb="FF000000"/>
        <rFont val="Calibri"/>
        <family val="2"/>
      </rPr>
      <t xml:space="preserve">Proveer a los habitantes del cantón de Cartago servicios públicos eficientes de gestión de residuos sólidos, suministro de agua potable, aseo de las vías y sitios públicos, saneamiento de aguas residuales, entre otros, a partir de un modelo de excelencia con la cobertura requerida para garantizar salubridad a toda la población del cantón, así como la promoción integral de diversas prácticas e iniciativas en educación ambiental, consumo y producción sostenible, reciclaje, uso racional y preservación de los recursos naturales para la conservación de los ecosistemas y la reducción del impacto al ambiente (Objetivo Estratégico PEM, pág. 33). EJE SERVICIOS PÚBLICOS EFICIENTES PARA LA SALUBRIDAD Y LA SOSTENIBILIDAD AMBIENTAL.
</t>
    </r>
    <r>
      <rPr>
        <b/>
        <sz val="10"/>
        <color rgb="FF000000"/>
        <rFont val="Calibri"/>
        <family val="2"/>
      </rPr>
      <t xml:space="preserve">*    E3.03. </t>
    </r>
    <r>
      <rPr>
        <sz val="10"/>
        <color rgb="FF000000"/>
        <rFont val="Calibri"/>
        <family val="2"/>
      </rPr>
      <t xml:space="preserve">Desarrollar una gestión eficaz de planificación, ordenamiento, control y crecimiento urbano-territorial sostenible, con enfoque de gestión del riesgo, protección del patrimonio y fomento a programas de movilidad ciudadana y ordenamiento vial, de forma tal que Cartago sea una ciudad moderna, ordenada y más accesible, con infraestructura resilientes, elementos y obras viales y complementarias como aceras, puentes y alcantarillados atendidos de manera oportuna (Objetivo Estratégico PEM, pág. 33). EJE TERRITORIO SOSTENIBLE, ORDENADO, ACCESIBLE, CON INFRAESTRUCTURAS RESILIENTES.
</t>
    </r>
    <r>
      <rPr>
        <b/>
        <sz val="10"/>
        <color rgb="FF000000"/>
        <rFont val="Calibri"/>
        <family val="2"/>
      </rPr>
      <t xml:space="preserve">*    E4.04. </t>
    </r>
    <r>
      <rPr>
        <sz val="10"/>
        <color rgb="FF000000"/>
        <rFont val="Calibri"/>
        <family val="2"/>
      </rPr>
      <t xml:space="preserve">Gestionar la administración tributaria y todos los impuestos, tasas y afines del cantón, de manera eficiente, mediante la promoción de diversas prácticas de simplificación de trámites y políticas de mejora regulatoria innovadoras, con enfoque de excelencia para la satisfacción de los contribuyentes y personas habitantes del cantón (Objetivo Estratégico PEM, pág. 33). EJE SERVICIOS TRIBUTARIOS ÁGILES Y EFICACES.
</t>
    </r>
    <r>
      <rPr>
        <b/>
        <sz val="10"/>
        <color rgb="FF000000"/>
        <rFont val="Calibri"/>
        <family val="2"/>
      </rPr>
      <t xml:space="preserve">*    E.5.05. </t>
    </r>
    <r>
      <rPr>
        <sz val="10"/>
        <color rgb="FF000000"/>
        <rFont val="Calibri"/>
        <family val="2"/>
      </rPr>
      <t>Gestionar de manera eficiente los procesos estratégicos y de apoyo de la cadena de valor público de la institución, por medio de la implementación del Modelo de Gestión para Resultados en el Desarrollo, para consolidar una institución moderna, trasparente, participativa y que fomente la ética y el uso responsable de los recursos públicos (Objetivo Estratégico PEM, pág. 33). EJE EFICIENCIA, TRANSPARENCIA Y MODERNIZACIÓN INSTITUCIONAL.</t>
    </r>
  </si>
  <si>
    <t>Análisis de las proyecciones de ingresos y gastos</t>
  </si>
  <si>
    <t>Analizar el 80% de los ingresos más significativos en términos cuantitativos dentro del presupuesto
-El análisis de los ingresos nuevos y de financiamiento se deben registrar en los siguientes apartados-</t>
  </si>
  <si>
    <t xml:space="preserve">Supuestos Técnicos utilizados para las proyecciones de ingresos </t>
  </si>
  <si>
    <t>Acciones para mitigar riesgos de disponibilidad del ingreso</t>
  </si>
  <si>
    <t>Observaciones adicionales  en caso de ser necesario</t>
  </si>
  <si>
    <t>*   Mantener las Políticas de actualización tarifaria, anual y permanente, que busquen servicios autosuficientes y que las estructuras de costos soporten los ajustes a sus componentes de gasto.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</si>
  <si>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t xml:space="preserve">*   La Municipalidad de Cartago genera la mayor parte de sus ingresos con fuentes propias de naturaleza tributaria (Ingresos Corrientes) que en los últimos años han experimentado un crecimiento promedio del 5%, permitiendo a través de los ingresos propios contar con los recursos necesarios para mantener la estructura institucional y realizar inversiones en las diferentes obras del cantón. 
*   Para el año 2024 estos ingresos representan un 64% y para el periodo 2025 los ingresos corrientes representan el 68,68% del presupuesto total.  
*   Según las proyecciones realizadas los ingresos corrientes  continuarán siendo la fuente de financiamiento más importante para este municipio. Se prevé que para los años 2026, 2027 y 2028 representen en promedio un 72%
*   Las proyecciones de ingresos se fundamentan en el comportamiento histórico de los ingresos, los cuales consideran factores inherentes al ciclo de vida de los ingresos municipales, así como variables económicas internas y externa que lo impactan en el tiempo, tales como descuentos por pronto pago, políticas de cobro y arreglos de pago, tasas de interés, inflación, así como cualquier legislación que pueda impactar su recaudación (amnistías tributarias y exoneraciones)
*   En el Presupuesto Extraordinario 01-2025 se incorporan recursos provenientes del Consejo de la Persona Joven y una donación por parte de la sociedad Zona Franca La Lima, S.R.L. </t>
  </si>
  <si>
    <t>*   Continuar y reforzar las políticas de fiscalización para la identificación y determinación de omisos.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</si>
  <si>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r>
      <rPr>
        <b/>
        <sz val="10"/>
        <color theme="1"/>
        <rFont val="Calibri"/>
        <family val="2"/>
      </rPr>
      <t>Otros supuestos técnicos generales para todos los ingresos en general:</t>
    </r>
    <r>
      <rPr>
        <sz val="10"/>
        <color theme="1"/>
        <rFont val="Calibri"/>
        <family val="2"/>
      </rPr>
      <t xml:space="preserve">
*   Que la Asamblea Legislativa NO promueva proyectos de Ley, que afecten o modifiquen la base de las proyecciones realizadas, tipo amnistías o beneficios a diferentes sectores 
*   Que no se presente condiciones extremas que generen una variación en las condiciones económicas, financieras o sociales del país.
*   Que los movimientos de la Política Nacional (elecciones nacionales o municipales) no modifique las estructuras de funcionamiento interno del Municipio
*   Que la Política Monetaria restrictiva permita controlar los niveles de inflación, lo que garantice el ambiente económico deseable para el crecimiento económico y contenga las variaciones de tipo de cambio
*   Que se mantenga estable durante el periodo plurianual propuesto las variaciones del tipo de cambio. 
*   Que de acuerdo con lo establecido por el BCCR se mantenga la propuesta en la estabilidad de precios como condición necesaria para la estabilidad macroeconómica y, congruente con ello, mantiene la meta de inflación en 3%, con un rango de tolerancia de ± 1 p.p</t>
    </r>
  </si>
  <si>
    <t>*   Continuar con el seguimiento y control de los procesos de valoración de bienes inmuebles.
*   Mantener actualizadas las bases imponibles.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</si>
  <si>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t xml:space="preserve">*   Seguimiento a las políticas gubernamentales para el cumplimiento oportuno de los requisitos de la transferencia.
*   Fiscalización eficiente y control oportuno de las obras para asegurar la calidad y condiciones técnicas.
*   Utilizar mecánismos de contratación pública, lo que facilitaría la ejecución de los ingresos por transferencias 
*   Actualización de tarifas anualmente, a fin de evitar la dependencia en este tipo de ingresos. Lo que permitiría un mejor a provechamiento de estos recursos en temas de inversión y proyectos.
</t>
  </si>
  <si>
    <t>*   Monitoreo constante del flijo de efectivo para maximizar los rendimientos tanto en cuentas corrientes como en inversiones.
*   Mantener un análisis constante de las condiciones financeiras del mercado con el obkjetivo de obtenere los mejores rendiemientos con el menor riesgo posible.</t>
  </si>
  <si>
    <t xml:space="preserve">Analizar el 80% de los gastos más significativos en términos cuantitativos dentro del presupuesto  a nivel de subpartida del Clasificador Económico del Gasto </t>
  </si>
  <si>
    <t>Supuestos Técnicos utilizados para las proyecciones de gastos</t>
  </si>
  <si>
    <t>Acciones necesarias en el largo plazo para asegurar la sostenibilidad de los gastos</t>
  </si>
  <si>
    <t>*   Se estima un crecimiento interanual del 4%, tomando en cuenta el incremento del costo de vida, pago de anualidades en el caso de los salarios compuestos y ajuste en la estructura de plazas.
*   Se toma en cosideración el ajuste de la estructura de plazas que se está incorporando en la propuesta de presupuesto para el año 2025 con su respectiva viabilidad financiera.
*   Cumplimiento de todos los términos, alcances y disposiciones referidas en la ley marco de empleo público N°10159 y su reglamento, así como la Ley de Fortalecimiento de las Finanzas Públicas N°9635
*   Que la política de incrementos salariales se ajuste a la normativa vigente y costo de vida. 
*   Que a nivel del rubro de remuneraciones municipales, los salarios propuestos por la Administración y aprobados por el Concejo Municipal no sobrepasen a los previstos en las proyecciones y propuestas realizados en la planificación plurianual.
*   Proyecciones se ajustan de acuerdo al análisis de los egresos reales históricos e incorporación de la ejecución del año 2024.
*   En el Presupuesto Extraordinario 01-2025 se refuerzan las subpartidas de tiempo extraordinario y jornales ocasionales con el fin de cubrir eventos sumamente necesarios y contingencias en la prestación de los diferentes servicios que brinda el municipio. Estos estarán debidamente supervisados y regulados, ajustándose siempre a las disposiciones administrativas, legales y técnicas existentes.</t>
  </si>
  <si>
    <t>*   Promover y asegurar las políticas y canales de gestión de recaudación, que garanticen la percepción de los ingresos del período, pero que además facilite la percepción de los rubros morosos municipales.
*   Control de gasto y redefinición en el crecimiento de los requerimientos de nuevas plazas. Lo cual no debe superar el 20% sobre el crecimiento de los ingresos propios municipales respecto del periodo anterior.
*   Actualización de documentos institucionales relacionados con el talento humano (Manual de puestos, estudio de cargas, procedimientos, entre otros)</t>
  </si>
  <si>
    <t xml:space="preserve">*   El gasto corriente es la partida más representativa en la estructura de egresos de esta Municipalidad, siendo que para el año 2025 representa el 67,71% del total de gastos.
*   Para los años 2026-2027 y 2028 se proyecta en promedio un 70% del total de la estructura de gastos. 
</t>
  </si>
  <si>
    <t>*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los diferentes programas, pero especialmente de los Servicios Comunales, se ejecute de forma eficiente los recursos programados para el plurianual propuesto.  
*  Evaluación mensual sobre los principales rubros de gasto corriente y operativo (agua, luz, telefonía, internet, remuneraciones, y suministros varios).
*   Elaboración de un plan de contención del gasto corriente.
*   Evaluación continua de proyectos y programas institucionales para determinar aquellos que no presentan viabilidad ni sostenibilidad económica.
*   Correcta definición y dimensionamiento de los materiales e insumos que son adquiridos para la prestación de servicios.</t>
  </si>
  <si>
    <t>Proyecciones de ingresos nuevos  para la institucón (En caso de no contar con este tipo de ingreso en ninguno de los periodos indicar "No aplica")</t>
  </si>
  <si>
    <t>Supuestos Técnicos utilizados para las proyecciones de ingresos</t>
  </si>
  <si>
    <t>No aplica</t>
  </si>
  <si>
    <t>Análisis de resultados de Financiamiento interno  o externo / Utilización del  Superávit / para la institución (En caso de no contar con este tipo de ingreso en ninguno de los periodos indicar "No aplica")</t>
  </si>
  <si>
    <t xml:space="preserve">Argumentos utilizados  </t>
  </si>
  <si>
    <t>Acciones para mitigar riesgos de dependencia de este tipo de  ingresos extraordinarios</t>
  </si>
  <si>
    <r>
      <rPr>
        <b/>
        <sz val="11"/>
        <rFont val="Calibri"/>
        <family val="2"/>
      </rPr>
      <t>PRÉSTAMOS DIRECTOS 1.51%</t>
    </r>
    <r>
      <rPr>
        <sz val="11"/>
        <rFont val="Calibri"/>
        <family val="2"/>
      </rPr>
      <t xml:space="preserve">
</t>
    </r>
    <r>
      <rPr>
        <sz val="10"/>
        <rFont val="Calibri"/>
        <family val="2"/>
      </rPr>
      <t>*   Se está gestionando un crédito de inversión con el IFAM para la rehabilitación de puentes y compra de maquinaria, el cual se estará desembolsando de acuerdo con la planificación y ejecución de las obras del proyecto, durante los años 2026, 2027 y 2028. 
*   Se ajusta el cronograma de este crédito y por ende el desarrollo del proyecto debido al choque entre los periodos de contratación, adjundicación y cumplimiento de todas las disposiciones de las NTPP</t>
    </r>
    <r>
      <rPr>
        <sz val="11"/>
        <rFont val="Calibri"/>
        <family val="2"/>
      </rPr>
      <t xml:space="preserve">
</t>
    </r>
  </si>
  <si>
    <t>*   Utilizar los productos del mercado financiero mediante la adquisición de un crédito a fin de agilizar la intervención en las vías de comunicación terrestre (Puentes del Cantón) y adquisición de maquinaria, que permita dismunir los costos en alquiler de equipo y lograr una mayor disposición de la maquinaria de acuerdo con las necesidades municipales.
*   Fiscalización contante de las obras de manera oportuna y eficiente
*   El municipio se encuentra analizando la posibilidad de optar por financiamientos adicionales para el desarrollo de otros proyectos de alto impacto en el cantón</t>
  </si>
  <si>
    <t xml:space="preserve">*   Mantener un inventario de los puentes del cantón que deben ser intervenidos dada su condición actual "Inventario de Rehabilitación y Mantenimiento de Puentes". A fin de lograr un planificación en el tiempo que permita la intervención con recursos propios 
*   Actualización de tarifas para evitar la necesidad de financiamiento en el desarrollo de proyectos de inversión 
*   Contención del gasto corriente en pro de la inversión </t>
  </si>
  <si>
    <r>
      <t xml:space="preserve">SUPERÁVIT LIBRE Y ESPECÍFICO 20.37%
</t>
    </r>
    <r>
      <rPr>
        <sz val="10"/>
        <rFont val="Calibri"/>
        <family val="2"/>
      </rPr>
      <t>*    Financiamiento vinculado al superávit libre y específico, el cual para el año 2025 representa un 25.58% del presupuesto total a la fecha, proveniente de las subejecuciones, proyectos con horizontes de ejecución superior a un año e ingresos percibidos de más durante el año 2024. 
*   Se proyecta para los próximos años que este rubro disminuya paulativamente en un 10% para el año 2026, 15% para el 2027 y 20% para el 2028 , a fin de que llegue a representar un 15% en el 2028</t>
    </r>
  </si>
  <si>
    <t xml:space="preserve">*   Mantener el monitoreo mensual al Plan de Compras Institucional.
*   Asegurar la Viabilidad y sostenibilidad de los proyectos institucionales, que garanticen su permanencia y autofinanciamiento, de lo contrario no se incluirán recursos en el presupuesto.
*   Seguimiento a la gestión de los procesos de contratación pública 
*   Revisión de variables utilizadas para las proyecciones de ingresos presupuestados </t>
  </si>
  <si>
    <t>Compra de materiales para baterías de baño</t>
  </si>
  <si>
    <t>Mantenimiento correctivo y preventivo de los techos de la Institución</t>
  </si>
  <si>
    <t>Construcción de la Primera Etapa del Gimnasio (compra materiales y pago de mano de obra)</t>
  </si>
  <si>
    <t>Programa I:   Dirección y Administración Generales</t>
  </si>
  <si>
    <t>Código</t>
  </si>
  <si>
    <t>Asignación</t>
  </si>
  <si>
    <t>Gastos de administración</t>
  </si>
  <si>
    <t>Total Programa I</t>
  </si>
  <si>
    <t>Programa II:   Servicios comunales</t>
  </si>
  <si>
    <t xml:space="preserve">Parques y obras de ornato  </t>
  </si>
  <si>
    <t>Mercado, plazas y ferias</t>
  </si>
  <si>
    <t>Educativos, culturales y deportivos</t>
  </si>
  <si>
    <t>Estacionamientos y terminales</t>
  </si>
  <si>
    <t>Reparaciones menores de maquinaria y equipo</t>
  </si>
  <si>
    <t>Seguridad vial</t>
  </si>
  <si>
    <t>Aporte en especie para servicios y proyectos comunitarios</t>
  </si>
  <si>
    <t>Total Programa II</t>
  </si>
  <si>
    <t>Programa III:  Inversiones</t>
  </si>
  <si>
    <t>Mejoras de Edificios Municipales</t>
  </si>
  <si>
    <t>Unidad Técnica de Gestión Vial Municipal.    Ley 8114</t>
  </si>
  <si>
    <t>Conservación de la red vial cantonal. Ley 8114 y 9329</t>
  </si>
  <si>
    <t xml:space="preserve">Construcción y mejoras de acueductos del cantón     </t>
  </si>
  <si>
    <t>Construcción y mejoras del alcantarillado sanitario del Cantón</t>
  </si>
  <si>
    <t>Otros proyectos</t>
  </si>
  <si>
    <t xml:space="preserve">Mejoras y acondicionamiento de parques y zonas recrativas en los distritos </t>
  </si>
  <si>
    <t>Construcción I Etapa Parque Lineal de Taras (PROYECTO MUEVE)</t>
  </si>
  <si>
    <t>Otros fondos e inversiones</t>
  </si>
  <si>
    <t>Total Programa III</t>
  </si>
  <si>
    <t>SEGÚN CLASIFICACIÓN FUNCIONAL DEL GASTO</t>
  </si>
  <si>
    <t>I-01</t>
  </si>
  <si>
    <t>I-02</t>
  </si>
  <si>
    <t>II-16</t>
  </si>
  <si>
    <t>II-18</t>
  </si>
  <si>
    <t>II-31</t>
  </si>
  <si>
    <t>706.6.0.00.0.0</t>
  </si>
  <si>
    <t>Clasificación Funcional</t>
  </si>
  <si>
    <t>706.6 VIVIENDA Y SERVICIOS COMUNITARIOS N.E.P.</t>
  </si>
  <si>
    <t>705.1.2.00.0.0</t>
  </si>
  <si>
    <t>704.5.1.01.0.0</t>
  </si>
  <si>
    <t>708.1.0.00.0.0</t>
  </si>
  <si>
    <t>706.3.0.00.0.0</t>
  </si>
  <si>
    <t>704.1.1.00.0.0</t>
  </si>
  <si>
    <t>708.2.0.00.0.0</t>
  </si>
  <si>
    <t>710.9.0.00.0.0</t>
  </si>
  <si>
    <t>705.2.2.00.0.0</t>
  </si>
  <si>
    <t>705.1.4.02.0.0</t>
  </si>
  <si>
    <t>703.6.0.00.0.0</t>
  </si>
  <si>
    <t>703.1.0.00.0.0</t>
  </si>
  <si>
    <t>705.7.0.00.0.0</t>
  </si>
  <si>
    <t>705.6.3.02.4.1</t>
  </si>
  <si>
    <t>705.1.2 Recolección y transporte (SC)</t>
  </si>
  <si>
    <t>704.5.1 Transporte por carretera (SC)</t>
  </si>
  <si>
    <t>708.1.0 Servicios recreativos y deportivos (SI)</t>
  </si>
  <si>
    <t>706.3 ABASTECIMIENTO DE AGUA</t>
  </si>
  <si>
    <t>704.1.1 Asuntos económicos y comerciales en general (SC)</t>
  </si>
  <si>
    <t>708.2 SERVICIOS CULTURALES</t>
  </si>
  <si>
    <t>710.9 PROTECCIÓN SOCIAL N.E.P.</t>
  </si>
  <si>
    <t>705.2.2 Redes de alcantarillado (SC)</t>
  </si>
  <si>
    <t>705.1.4.02 Vertederos (SC)</t>
  </si>
  <si>
    <t>703.6 ORDEN PÚBLICO Y SEGURIDAD N.E.P.</t>
  </si>
  <si>
    <t>703.1 SERVICIOS DE POLICÍA</t>
  </si>
  <si>
    <t>705.7 PROTECCIÓN DEL MEDIO AMBIENTE N.E.P.</t>
  </si>
  <si>
    <t>705.6.3.02.4.1 Seguridad, defensa y control de las emergencias.</t>
  </si>
  <si>
    <t>705.2.300.0.0</t>
  </si>
  <si>
    <t>706.2.0 Desarrollo comunitario (SC)</t>
  </si>
  <si>
    <t>III-05-03</t>
  </si>
  <si>
    <t>III-01-03</t>
  </si>
  <si>
    <t>III-01-04</t>
  </si>
  <si>
    <t>706.2.0.00.0.0</t>
  </si>
  <si>
    <t xml:space="preserve">Programa </t>
  </si>
  <si>
    <t>Resumen Clasificación Funcional del Gasto</t>
  </si>
  <si>
    <t>705.2.3 Tratamiento de las aguas residuales (SC)</t>
  </si>
  <si>
    <t>2.4.2.0.00.00.0.0.000</t>
  </si>
  <si>
    <t>Transferencias de capital del Sector Privado</t>
  </si>
  <si>
    <t>2.4.2.1.01.00.0.0.000</t>
  </si>
  <si>
    <t>Cuentas especiales</t>
  </si>
  <si>
    <t>ESTRUCTURA DE GASTOS - SEGÚN CLASIFICACIÓN FUNCIONAL DEL GASTO</t>
  </si>
  <si>
    <t>TRANSFERENCIAS DE CAPITAL DEL SECTOR PRIVADO</t>
  </si>
  <si>
    <t>2.4.2.1.00.00.0.0.000</t>
  </si>
  <si>
    <r>
      <rPr>
        <b/>
        <sz val="10"/>
        <rFont val="Calibri"/>
        <family val="2"/>
      </rPr>
      <t xml:space="preserve">
Otros supuestos técnicos generales para todos los egresos en general:
</t>
    </r>
    <r>
      <rPr>
        <sz val="10"/>
        <rFont val="Calibri"/>
        <family val="2"/>
      </rPr>
      <t xml:space="preserve">
*   Se toma como base el monto total definido en la proyección plurianual de los ingresos.
*   Se realiza proyección plurianual de acuerdo con los costos estimados de los programas y proyectos derivados del Plan Estratégico Municipal y las necesidades establecidas por la Administración.
*   Se aplica correctamente el principio de limitación en el presupuesto institucional para el financiamiento de gastos corrientes con ingresos de capital, según lo establecido en el artículo 6 de la LAFRPP; el Decreto Ejecutivo N.º 32452-H y sus reformas, denominado “Lineamientos que regulan la aplicación del artículo 6 de la Ley N.° 8131, considerando la clase de Ingresos del Sector Público denominada Financiamiento”; así como las normas 2.2.3, inciso k), y 2.2.9 de las NTPP.
*   La propuesta de gasto administrativo no sobrepase el 40%, según lo establecido en el artículo 102 del Código Municipal.</t>
    </r>
  </si>
  <si>
    <t>PRESUPUESTO EXTRAORDINARIO N° 02-2025</t>
  </si>
  <si>
    <t xml:space="preserve">Yo, Daniela Araya Molina, Encargada de Presupuesto, hago constar que los datos suministrados anteriormente corresponden a las aplicaciones dadas por la entidad a la totalidad de los recursos incorporados en el Presupuesto Extraordinario N° 02-2025. Elaborado el 15 de julio de 2025. </t>
  </si>
  <si>
    <t xml:space="preserve">Yo, Daniela Araya Molina, Encargada de Presupuesto, hago constar que los datos suministrados anteriormente corresponden a las aplicaciones dadas por la entidad a la totalidad de los recursos de superávit incorporados en el Presupuesto Extraordinario N° 02-2025. Elaborado el 15 de julio de 2025. </t>
  </si>
  <si>
    <t>*   Que a nivel de las Transferencias de Capital, el Gobierno Central mantenga los montos asignados y que por ley son trasladados a los municipios. 
*   Para la estimación del 2025 estimación se utiliza el cuadro del monto estimado preliminarmente preparado por la Secretaria de Planificación sectorial del MOPT para transferencia de la ley 8114.
*   Para la proyección de los años 2026-2027 y 2028 se considera la comparación de ingresos reales de los años anteriores, con el fin de identificar porcentajes de crecimiento o disminución y proyectar un promedio simple de crecimiento. Se establece un crecimiento promedio de 5 puntos porcentuales
*  Con la incorporación del Presupuesto Extraordinario 01-2025 se ajustan los montos de las transfencias incorporadas en el Presupuesto Inicial 2025 de acuerdo con los montos reportados al mes de febrero en la Ley del Presupuesto Ordinario y Extraordinario de la República para el ejercicio económico del 2025 
*   Se ajustan las proyecciones para los años 2026-2027-2028, manteniendo el promedio de crecimiento del 5%
*   Proyecciones no varian con la incorporación de las Partidas Específicas</t>
  </si>
  <si>
    <t>*  Para el cálculo del gasto se considera la comparación de ejecución de años anteriores, con el fin de identificar porcentajes de crecimiento o disminución. 
*   Se actualiza estudio de variaciones y aumentos entre presupuestos de los últimos 5 años, con el fin de determinar y analizar las tendencias históricas en los egresos operativos.
*   Se proyecta un crecimiento interanual del 5% para los años 2026, 2027 y 2028, esto debido a las variables económicas que se puedan dar al prestar los servicios tales como inflación, tasas de interés, balanza de pagos e indicadores económicos; todo esto para brin
ar las condiciones necesarias que permitan el desarrollo humano sostenible de los habitantes del cantón, por medio de la provisión de bienes y servicios públicos de excelencia. 
*   Se reconsidera el procentaje de crecimiento en esta partida debido a que surgen nuevas necesidades que incrementan de manera considerable estos egresos, como el cobro de la captación y conducción del agua potable por parte del AYA. Por tanto, se analizan diferentes escenarios del comportamiento histórico, permitiendo  que mediante la contención de algunos otros gastos se considere factible un crecimiento del 5% anual.
*   En el Presupuesto Extraordinario 01-2025 se incorporan recursos para reforzar la operatividad de los servicios en partidas como Alquileres, Servicios Comerciales y Financieros, Mantenimiento y Reparación, y Otros Materiales y Suministros Diversos, que permitan la prestación eficiente y eficaz de los servicios que brinda la Municipalidad. Las partidas más relevantes son: Servicio de agua y alcantarillado (Pago AYA), Servicios de Gestión y Apoyo (Actualización del PLAN GIRS, Mejorar la fiscalización de las zonas de estacionamiento en el casco urbano mediante el proyecto de Fotomulta, Estudios Hidrológicos e Hidráulicos, Seguridad privada del Mercado Municipal, Intervención de árboles en condición de riesgo, etc.), Materiales y productos minerales y asfálticos (Conservación de la Red Vial Cantonal)
*   Se incluyen los recursos correspondientes a las partidas específicas para la compra de implementos deportivos a fin de distribuir en diferentes centros educativos, comites de deportes, organizaciones deportivas y otros, de los 11 distritos den Canton</t>
  </si>
  <si>
    <t xml:space="preserve">*   En el Presupuesto Extraordinario 01-2025 se incorporan los recursos producto de la Liquidación Presupuestaria 2024, aprobada por el Concejo Municipal mediante el artículo 2 del Acta N° 061-2025 de la sesión celebrada el 06 de febrero 2025.
*   Se propone una disminución gradual mediante el mejoramiento de las políticas de ejecución, reducción de la brecha entre las proyecciones y los ingresos reales, así como la aplicación de la nueva Ley de Contratación Pública para mejorar los tiempos en los procesos de contratación. 
*   Se incoporan los recursos provenientes de la Liquidación presupuestaria de compromisos adquiridos al 31 de diciembre 2024, en cumplimiento del artículo 116 del Código Municipal
</t>
  </si>
  <si>
    <r>
      <rPr>
        <b/>
        <sz val="11"/>
        <rFont val="Calibri"/>
        <family val="2"/>
      </rPr>
      <t>VENTA DE BIENES Y SERVICIOS     26.83%</t>
    </r>
    <r>
      <rPr>
        <sz val="11"/>
        <rFont val="Calibri"/>
        <family val="2"/>
      </rPr>
      <t xml:space="preserve">
</t>
    </r>
    <r>
      <rPr>
        <sz val="10"/>
        <rFont val="Calibri"/>
        <family val="2"/>
      </rPr>
      <t xml:space="preserve">
*   El ingreso por concepto de venta de bienes y servicios es el rubro más importante dentro de la estructura de ingresos de esta municipalidad, el cual alcanza en promedio de la proyección plurianual un 27.02% del total de los ingresos.
* Para el año 2025 esta línea representa el 25.11% del total de los ingresos presupuestados y se espera que para los años 2026-2027-2028  se mantenga en el margen del 27%.
*   En esta partida se enmarcan los ingresos por la tarifa de los servicios, siendo la venta de agua y el servicio de recolección de basura las principales fuentes de ingreso, las cuales representan un 10,46% y 4,41% respectivamente, del total de los ingresos municipales
*   La tendencia de crecimiento en estos ingresos se debe principalmente al incentivo en las políticas de cobranza y un mejor control en la morosidad, así como la identificación y determinación de omisos. 
*   Este porcentaje disminuye respecto al Presupuesto Inicial 2025 debido a las nuevas proyecciones incorporadas en el Presupuesto Extraordinario 01-2025 y 02-2025, correspondiente a superávit y otros ingresos de capital
</t>
    </r>
  </si>
  <si>
    <r>
      <rPr>
        <b/>
        <sz val="11"/>
        <rFont val="Calibri"/>
        <family val="2"/>
      </rPr>
      <t>IMPUESTOS SOBRE LA PROPIEDAD     18.80%</t>
    </r>
    <r>
      <rPr>
        <sz val="11"/>
        <rFont val="Calibri"/>
        <family val="2"/>
      </rPr>
      <t xml:space="preserve">
</t>
    </r>
    <r>
      <rPr>
        <sz val="10"/>
        <rFont val="Calibri"/>
        <family val="2"/>
      </rPr>
      <t>*   Como tercer ingreso más importante se encuentra el impuesto sobre la propiedad representando un 18.93% en promedio interanual del total de los ingresos municipales.
*   Para el año 2025 esta línea representa el 18.12% del total de los ingresos presupuestados, sin embargo, para los años 2026-2027-2028  se estima que en promedio represente el 19%
*   En esta línea se clasifica el Impuesto sobre la propiedad de Bienes inmuebles. En los últimos cinco años, la recaudación de este impuesto ha mostrado un crecimiento significativo del 4% promedio interanual, lo cual es producto del aumento en las bases imponibles o cuentas por cobrar que período a período se generan y su gestión de cobro. 
*   Este porcentaje disminuye respecto al Presupuesto Inicial 2025 debido a las nuevas proyecciones incorporadas en el Presupuesto Extraordinario 01-2025 y 02-2025, correspondiente a superávit y otros ingresos de capital</t>
    </r>
  </si>
  <si>
    <r>
      <rPr>
        <b/>
        <sz val="11"/>
        <rFont val="Calibri"/>
        <family val="2"/>
      </rPr>
      <t xml:space="preserve">IMPUESTOS SOBRE BIENES Y SERVICIOS     21.37%
</t>
    </r>
    <r>
      <rPr>
        <b/>
        <sz val="10"/>
        <rFont val="Calibri"/>
        <family val="2"/>
      </rPr>
      <t xml:space="preserve">
</t>
    </r>
    <r>
      <rPr>
        <sz val="10"/>
        <rFont val="Calibri"/>
        <family val="2"/>
      </rPr>
      <t>*   La segunda fuente de ingreso más importante está representada por el Impuesto sobre bienes y servicios, el cual alcanza en promedio el 21.51% del total de los ingresos municipales. 
*   Para el año 2025 esta línea representa el 20.60% del total de los ingresos presupuestados, sin embargo, para los años 2026-2027-2028  se estima que en promedio representará un 22%
*   En esta línea se destaca principalmente el Impuesto sobre Patentes Comerciales, ingreso que históricamente ha representado en promedio el 15% del total de los ingresos municipales y que continuará en crecimiento conforme mejoran las condiciones económicas y comerciales del país, para lo cual el BCCR ha previsto un crecimiento promedio del 4% para los años 2024-2025, impulsado principalmente por la demanda interna (inversión y consumo de hogares).
*   Tambien se clasifica el Impuesto sobre la construcción el cual representa un 1,09% en promedio interanual.
*   Este porcentaje disminuye respecto al Presupuesto Inicial 2025 debido a las nuevas proyecciones incorporadas en el Presupuesto Extraordinario 01-2025 y 02-2025, correspondiente a superávit y otros ingresos de capital</t>
    </r>
  </si>
  <si>
    <r>
      <rPr>
        <b/>
        <sz val="11"/>
        <rFont val="Calibri"/>
        <family val="2"/>
      </rPr>
      <t>TRANSFERENCIAS DE CAPITAL DEL SECTOR PÚBLICO     6.02%</t>
    </r>
    <r>
      <rPr>
        <sz val="11"/>
        <rFont val="Calibri"/>
        <family val="2"/>
      </rPr>
      <t xml:space="preserve">
</t>
    </r>
    <r>
      <rPr>
        <sz val="10"/>
        <rFont val="Calibri"/>
        <family val="2"/>
      </rPr>
      <t xml:space="preserve">
*   En cuanto a los ingresos de capital históricamente han representado en promedio un 7% del total de los ingresos y para los años 2025-2026-2027 y 2028 se estima que dicho comportamiento se mantendrá en un promedio del 6%. 
*   Estos recursos provienen de las transferencias del gobierno central y la más representativa corresponde a los recursos de la Ley 8114 y 9329 para la atención de la Red Vial Cantonal con una representación promedio del 4% del total de los ingresos.</t>
    </r>
    <r>
      <rPr>
        <sz val="11"/>
        <rFont val="Calibri"/>
        <family val="2"/>
      </rPr>
      <t xml:space="preserve">
</t>
    </r>
    <r>
      <rPr>
        <sz val="10"/>
        <rFont val="Calibri"/>
        <family val="2"/>
      </rPr>
      <t xml:space="preserve">*   En esta línea tambien se encuentran los recursos provenientes del Impuesto al Cemento. El cual representa en promedio un 1.61% del total de los ingresos.
*   Se incorporan los recursos provenientes del Gobierno Central producto de la Ley 7755 de </t>
    </r>
    <r>
      <rPr>
        <sz val="11"/>
        <rFont val="Calibri"/>
        <family val="2"/>
      </rPr>
      <t>Partidas específicas asignadas a la Municipalidad de Cratago para el periodo 2025</t>
    </r>
  </si>
  <si>
    <r>
      <rPr>
        <b/>
        <sz val="11"/>
        <rFont val="Calibri"/>
        <family val="2"/>
      </rPr>
      <t xml:space="preserve">INGRESOS DE LA PROPIEDAD     1.36%
</t>
    </r>
    <r>
      <rPr>
        <b/>
        <sz val="10"/>
        <rFont val="Calibri"/>
        <family val="2"/>
      </rPr>
      <t xml:space="preserve">
</t>
    </r>
    <r>
      <rPr>
        <sz val="10"/>
        <rFont val="Calibri"/>
        <family val="2"/>
      </rPr>
      <t>*   En esta línea se clasifican los ingresos por intereses sobre cuentas corrientes y otros depositos en bancos estatales, los cuales históricamente han representando un 1% del total de los ingresos y en los últimos años ha ido en crecimiento.
*   Para el año 2025 representan un 1.28% y se espera que para los años 2026-2027 y 2028 se mantanga esta representación en un 1.37% en promedio.
*   La Municipalidad de Cartago debido al flujo de efectivo normal de sus operaciones genera ingresos por intereses tanto en cuenta corriente como en inversiones a la vista en fondos de inversión
*   Este porcentaje disminuye respecto al Presupuesto Inicial 2025 debido a las nuevas proyecciones incorporadas en el Presupuesto Extraordinario 01-2025 y 02-2025, correspondiente a superávit y otros ingresos de capital</t>
    </r>
  </si>
  <si>
    <t>*   Para determinar la proyección de los ingresos para el año 2025 se toma en consideración el esquema completo de facturación del año 2024. Se genera una proyección promedio y su desviación estándar. Se establece un porcentaje de crecimiento respecto a la proyección para el año 2024 considerando las variables macroeconómicas y variación interanual histórica.
*   Para los años 2026-2027 y 2028 se determina utilizar una variable de crecimiento constante, que permita disminuir las variaciones producto de los factores internos y externos de la proyección. En el caso de los Ingresos No Tributarios, se propone una variación constante de 7 puntos porcentuales (7%), mismos que resultan de un promedio simple del resultado de la tasa de crecimiento histórica real.
*   En el caso de la venta de servicios se dejará constante la determinación de la proyección, en atención a que la variación de este ingreso está estrechamente relacionada con la actualización de las tarifas y el cumplimiento del artículo N°81 del Código Municipal, razón por la cual se requerirá de una revisión anual de estas proyecciones.
*   Se pretenden mantener una politica constante de actualización de tarifas, ampliación en la cobertura de servicios y la posibilidad de iniciar con la recaudación de algunos servicios que aún no se cobran.
*   Proyecciones no varian con la incorporación del Presupuesto Extraordinario 01-2025 y 02-2025</t>
  </si>
  <si>
    <t>*   Para la estimación de ingresos para el año 2025 se analizan los ingresos reales de los años 2020-2023 y se realiza un análisis del comportamiento proyectado de la economía a través del Informe de Política Monetaria emitido por el Banco Centra de Costa Rica
*   Tomando en consideración el crecimiento constante e histórico de los ingresos municipales, para la proyección plurianual se estableció como variable interanual de crecimiento un 5% para los ingresos tributarios.
*   A nivel de las Licencias Comerciales (Patentes) es importante que se consolide la presentación anual de los patentados municipales al menos en un 90%, disminuyendo el incumplimiento en la presentación de la obligación formal y material
*   A nivel de Licencias de Construcción, el municipio deberá implementar estrategias que promuevan el desarrollo inmobiliario a nivel urbanístico, comercial, pero especialmente industrial dentro del cantón. Estos elementos se van a potencializar con la publicación del Nuevo Plan Regulador del Cantón de Cartago.
*   Proyecciones no varian con la incorporación del Presupuesto Extraordinario 01-2025 y 02-2025</t>
  </si>
  <si>
    <t>*   Para el cálculo del impuesto sobre bienes inmuebles se toma como base el comportamiento de las bases imponibles puestas al cobro conforme los históricos. Estas a su vez se ven afectadas por variables que aumentan y disminuyen las bases imponibles, como la aplicación de descuentos, solicitudes de no afectaciones y exoneraciones, determinación de omisos y ejecución de valoraciones, presentación de declaraciones, permisos de construcción por obra concluida, movimientos registrales y catastrales; los cuales en conjunto convierten una base de determinación.
*   Para las proyecciones de los años 2026-2027 y 2028 se estableció como variable interanual de crecimiento un 5% tomando en consideración el crecimiento constante e histórico de los ingresos municipales.
*   A nivel del Impuesto sobre Bienes Inmuebles es importante  concluir la actualización de la plataforma de valores para el cantón Central de Cartago, según proceso de licitación promovido por el Órgano de Normalización Técnica (ONT) 
*   Se logre la actualización de la Tipología Constructiva para la determinación de valores de construcciones, de acuerdo con proceso de Licitación Promovido por el Órgano de Normalización Técnica (ONT) para el período 2024
*   Los esfuerzos que se despliegan a nivel interno para la ejecución de avalúos, el recibo de declaraciones y su fiscalización, las actualizaciones de los movimientos registrales y catastrales, así como de los permisos de construcción, permiten el incremento de las bases imponibles y su posible recaudación.
*   Proyecciones no varian con la incorporación del Presupuesto Extraordinario 01-2025 y 02-2025</t>
  </si>
  <si>
    <t>*   El rubro de intereses sobre cuentas corrientes y otros depósitos es un ingreso que depende de dos factores, el primero es el rendimiento de los intereses generados por los recursos invertidos en las instituciones bancarias y el otro factor es el flujo de caja institucional que determina la cantidad y el plazo de los recursos a invertir.
*   Para el cálculo del gasto se considera la comparación de ingresos de años anteriores, con el fin de identificar porcentajes de crecimiento o disminución. 
*   Que exista a nivel nacional, la estabilidad económica de acuerdo con las estimaciones realizadas por el Banco Central de Costa Rica. Proyecciones hechas de acuerdo con los Informes de Política Monetaria Anual
*   Que se mantenga estable durante el periodo plurianual propuesto las variaciones del tipo de cambio. 
*   Proyecciones no varian con la incoporación del Presupuesto Extraordinario 01-2025 y 02-2025</t>
  </si>
  <si>
    <r>
      <t xml:space="preserve">REMUNERACIONES     33.75%
</t>
    </r>
    <r>
      <rPr>
        <sz val="10"/>
        <rFont val="Calibri"/>
        <family val="2"/>
      </rPr>
      <t xml:space="preserve">*   Entre los gastos de mayor relevancia se observa la partida de REMUNERACIONES, la cual históricamente ha representado en promedio un 40% del total de los egresos, sin embargo, en los últimos años este porcentaje ha venido en disminución, siendo que para el año 2025 representa un 32.83% y se proyecta en promedio un 34% para los años 2026-2027 y 2028. Este comportamiento se debe al incremento en los ingresos totales municipales y a la entrada en vigor de la Ley 9635 Fortalecimiento de las Finanzas Públicas y la Ley 10159 Marco de Empleo Público
*   Para el año 2025 se estan incorporando los recursos para el pago de salarios a los funcionarios municipales, reserva para incrementos por costo de vida de un 3% y pago de anualidades.
*   Este porcentaje disminuye respecto al Presupuesto Inicial 2025 debido a la incorporación del Presupuesto Extraordinario 01-2025 y 02-2025, debido al incremento en otro tipo de gastos </t>
    </r>
  </si>
  <si>
    <r>
      <t xml:space="preserve">ADQUISICIÓN DE BIENES Y SERVICIOS    28.24%
</t>
    </r>
    <r>
      <rPr>
        <sz val="10"/>
        <rFont val="Calibri"/>
        <family val="2"/>
      </rPr>
      <t>*   La ADQUISICIÓN DE BIENES Y SERVICIOS alcanza interanualmente el 28.26% promedio del total de los egresos municipales, comportamiento que se ha mantenido históricamente según los informes de ejecución presupuestaria y se espera continue para los próximos años. 
*   Para el año 2025 se incoporan todos los servicios e insumos necesarios para la prestación eficiente de los servicios municipales así como los insumos requeridos para la ejecución de proyectos
*   Este porcentaje incrementa respecto al Presupuesto Inicial 2025 debido a la incorporación del Presupuesto Extraordinario 01-2025 y el 02-2025, debido all incremento en este tipo de gastos</t>
    </r>
  </si>
  <si>
    <t xml:space="preserve">La información plurianual se está presentando para conocimiento del Concejo Municipal </t>
  </si>
  <si>
    <r>
      <t xml:space="preserve">
GASTOS DE CAPITAL    28.59%
</t>
    </r>
    <r>
      <rPr>
        <sz val="10"/>
        <rFont val="Calibri"/>
        <family val="2"/>
      </rPr>
      <t>*   El gasto de capital continuará siendo una de las partidas más representativas de los egresos de esta municipalidad con un 28.36% en promedio del total de los egresos. 
*   En esta línea se destacan las inversiones en Vías de Comunicación con un 9.24%, recursos para la rehabilitación y mantenimiento de la red vial cantonal (Ley 8114 y 9329) y los recursos correspondientes al préstamo con el IFAM para la intervención de los puentes del cantón, así como obras menores de mantenimiento en puentes, aceras, taludes, cordones de caño.
*   Se encuentra tambien la línea de Instalaciones con una representación de un 7.52% del total de los egresos recursos para el Plan de intervención del alcantarillado sanitario, Programa de mantenimiento anual e intervenciones en el sistema de alcantarillado pluvial, Programa de mejoras a la Infraestructura del Acueducto Municipal, proyectos que se estarán desarrollando de manera plurianual de acuerdo con la planificación del mediano plazo. 
*   Otras partidas importantes están representadas por los bienes Intangibles (3.61%) recursos destinados para Desarrollo del Sistema de Gestión Municipal, Mejora y servicios de soporte y licenciamiento de sistemas internos municipales, Soluciones tecnológicas, aplicaciones y dispositivos para la gestión de trámites y pagos, entre otros. 
*   Este porcentaje incrementa respecto al Presupuesto Inicial 2025 debido a la incorporación del Presupuesto Extraordinario 01-2025 y 02-2025, debido al incremento en este tipo de gastos</t>
    </r>
  </si>
  <si>
    <t xml:space="preserve">
*  Para el cálculo del gasto se considera la comparación de ejecución de años anteriores, con el fin de identificar porcentajes de crecimiento o disminución. 
*   Se actualiza estudio de variaciones en el comportamiento real de los egresos en los últimos 5 años, con el fin de determinar y analizar las tendencias en los egresos operativos, para lo cual se ha determinado un crecimiento interanual del 10%, según históricos y tomando en consideración el artículo 83 del Código Municipal
*   Se consideran los proyectos según sus costos establecidos en el Plan Estratégico y de Inversiones Municipales 2025-2028, de acuerdo con la disponibilidad de recursos y prioridades de la Administración, entre ellos: Plan de intervención del Alcantarillado Sanitario, Programa de mantenimiento anual e intervenciones en el Sistema de Alcantarillado Pluvial, Programa Movilidad Sostenible y Paisajismo Urbano, Programa de Infraestructura Vial del Plan Vial Quinquenal, Programa de proyectos tecnológicos y de Ciudad Inteligente del Plan Estratégico de Tecnologías de Información, Plan de Gestión Integral de Residuos Sólidos, Programa de Mejoras a la Infraestructura del Acueducto Municipal
*   Para la estimación de los egresos provenientes de programas y proyectos de inversión pública, se toma en consideración los proyectos propuestos, cuyo monto total (independientemente de los periodos que dure su ejecución) supere el monto indicado en el apartado 4.2.14 de las Normas Técnicas sobre Presupuestos Públicos N-1-2012-DC-DFOE. Adicionalmente, se realiza la proyección considerando la formulación de los proyectos y los costos estimados requeridos para cada año de ejecución (proyección plurianual o de mediano plazo). 
*   Se realizan los ajustes necesarios en las prioridades de inversión de acuerdo con la determinación de nuevas necesidades operativas que surgieron en el último año (captación y conducción del agua potable por parte del AYA), considerandose el financiamiento en algunos proyectos de primera necesidad establecidos en el PEIM 2025-2028 como el de Captación de nuevas fuentes de agua y la Planta de tratamiento de aguas residuales.
*   En el Presupuesto Extraordinario 01-2025 se incorporan recursos para el desarrollo y ejecución del Sistema de Gestión Tributaria Muncipal, refuerzo para el desarrollo de los servicios como la compra de vehículos, vagonetas, maquinaria, cámaras inteligentes de videoprotección, mejoras en edificios e instalaciones municipales (Plantel, Mercado Municipal, Centro de Cámaras, entre otros), construcción de aceras, refuerzo para el mantenimiento de caminos y calles (vías de comunicación y señalización), entre otros. Además, se refuerza el Programa III de Inversiones para llevar a cabo los Estudios de la Cuenca de Río Reventado, finalización del proyecto Parqueo en el Plantel Municipal, refuerzo a la Conservación de la Red Vial Cantonal (Ley 8114-9329), Mejoramiento en la infraestructura de la red de distribución del acueducto (Instalación de Tubería) y Perforación de Pozos, continuidad al Programa de Construcciones y mejoras en parques y zonas verdes de los distritos (adquisición de playgrouns, máquinas para hacer ejercicios, mesas y otros mobiliarios), así como el mejoramiento en infraestructura considerada patrimonio cultural.
*   Se incluyen los recursos correspondientes a las partidas específicas para la compra de equipo de cómputo a fin de distribuir en diferentes centros educativos y otras organizaciones de los 11 distritos den Canton
*   En el Presupuesto Extraordinario 02-2025 se incoporan los recursos para dar continuidad al proceso de contratación 2024LE-000025-0022030101 correspondiente a la compra de Equipo de Transporte, producto de Liquidación presupuestaria de compromisos adquiridos al 31 de diciembre 2024, en cumplimiento del artículo 116 del Código Municipal. Además, se incoporarn recursos a fin de reforzar el mantenimiento de caminos y calles (vías de comunicación)</t>
  </si>
  <si>
    <t xml:space="preserve">
*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Transferencias Corrientes o de Capital (tanto de ley como por subvenciones) la municipalidad mantenga o disminuya los montos de transferencia propuestos en estas proyecciones plurianuales. 
*   Que a nivel de las inversiones y proyectos propuestos, se ajusten a los procedimiento de la Ley de Contratación Pública y del Reglamento vigente, así como de los lineamientos para la definición de perfiles, viabilidades, permisos y factibilidad que aseguren la ejecución eficiente del erario municipal. 
*   Que a nivel de inversión y proyectos, estos sean realizados mayoritariamente con recursos propios municipales y que los compromisos por préstamos (apalancamiento) sean soportados por las estructuras de costos del servicio al que pertenecen.
*   En los casos que sea necesario realizar estudio técnico de las propuestas de mercado que determinen las condiciones más favorables y viables sobre las necesidades de financiamiento para desarrollar proyectos de inversión en obra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</si>
</sst>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3" formatCode="_-* #,##0.00_-;\-* #,##0.00_-;_-* &quot;-&quot;??_-;_-@_-"/>
    <numFmt numFmtId="164" formatCode="_-[$€-2]* #,##0.00_-;\-[$€-2]* #,##0.00_-;_-[$€-2]* &quot;-&quot;??_-"/>
    <numFmt numFmtId="165" formatCode="_(* #,##0.00_);_(* \(#,##0.00\);_(* &quot;-&quot;??_);_(@_)"/>
    <numFmt numFmtId="166" formatCode="_-* #,##0.00\ _€_-;\-* #,##0.00\ _€_-;_-* &quot;-&quot;??\ _€_-;_-@_-"/>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b/>
      <u/>
      <sz val="8"/>
      <name val="Arial"/>
      <family val="2"/>
    </font>
    <font>
      <sz val="9"/>
      <name val="Arial"/>
      <family val="2"/>
    </font>
    <font>
      <b/>
      <sz val="9"/>
      <name val="Arial"/>
      <family val="2"/>
    </font>
    <font>
      <b/>
      <sz val="10"/>
      <name val="Arial"/>
      <family val="2"/>
    </font>
    <font>
      <sz val="10"/>
      <name val="Arial"/>
      <family val="2"/>
    </font>
    <font>
      <sz val="7"/>
      <name val="Arial"/>
      <family val="2"/>
    </font>
    <font>
      <sz val="8"/>
      <color rgb="FFFF0000"/>
      <name val="Arial"/>
      <family val="2"/>
    </font>
    <font>
      <sz val="8"/>
      <name val="Arial"/>
      <family val="2"/>
    </font>
    <font>
      <sz val="8"/>
      <color theme="6" tint="-0.499984740745262"/>
      <name val="Arial"/>
      <family val="2"/>
    </font>
    <font>
      <b/>
      <sz val="10"/>
      <name val="Arial,Bold"/>
    </font>
    <font>
      <sz val="12"/>
      <name val="Arial"/>
      <family val="2"/>
    </font>
    <font>
      <b/>
      <sz val="12"/>
      <name val="Arial"/>
      <family val="2"/>
    </font>
    <font>
      <sz val="10"/>
      <color rgb="FFC00000"/>
      <name val="Arial"/>
      <family val="2"/>
    </font>
    <font>
      <sz val="8"/>
      <color indexed="81"/>
      <name val="Tahoma"/>
      <family val="2"/>
    </font>
    <font>
      <sz val="10"/>
      <color rgb="FFFF0000"/>
      <name val="Arial"/>
      <family val="2"/>
    </font>
    <font>
      <vertAlign val="superscript"/>
      <sz val="8"/>
      <color theme="6" tint="-0.499984740745262"/>
      <name val="Arial"/>
      <family val="2"/>
    </font>
    <font>
      <b/>
      <sz val="11"/>
      <name val="Arial"/>
      <family val="2"/>
    </font>
    <font>
      <sz val="9"/>
      <color indexed="81"/>
      <name val="Tahoma"/>
      <family val="2"/>
    </font>
    <font>
      <b/>
      <sz val="10"/>
      <name val="Arial Narrow"/>
      <family val="2"/>
    </font>
    <font>
      <sz val="8.5"/>
      <name val="Arial"/>
      <family val="2"/>
    </font>
    <font>
      <b/>
      <sz val="8.5"/>
      <name val="Arial"/>
      <family val="2"/>
    </font>
    <font>
      <b/>
      <u val="double"/>
      <sz val="10"/>
      <name val="Arial"/>
      <family val="2"/>
    </font>
    <font>
      <sz val="8"/>
      <color rgb="FF009900"/>
      <name val="Arial"/>
      <family val="2"/>
    </font>
    <font>
      <u val="double"/>
      <sz val="8"/>
      <color rgb="FF009900"/>
      <name val="Arial"/>
      <family val="2"/>
    </font>
    <font>
      <sz val="9"/>
      <color rgb="FFFF0000"/>
      <name val="Arial"/>
      <family val="2"/>
    </font>
    <font>
      <b/>
      <sz val="10"/>
      <color rgb="FFFF0000"/>
      <name val="Arial"/>
      <family val="2"/>
    </font>
    <font>
      <b/>
      <sz val="8"/>
      <color theme="0"/>
      <name val="Arial"/>
      <family val="2"/>
    </font>
    <font>
      <b/>
      <sz val="8"/>
      <color rgb="FFFF0000"/>
      <name val="Arial"/>
      <family val="2"/>
    </font>
    <font>
      <b/>
      <sz val="9"/>
      <color theme="0"/>
      <name val="Arial"/>
      <family val="2"/>
    </font>
    <font>
      <b/>
      <sz val="10"/>
      <color theme="0"/>
      <name val="Arial"/>
      <family val="2"/>
    </font>
    <font>
      <b/>
      <sz val="10"/>
      <color theme="0"/>
      <name val="Arial,Bold"/>
    </font>
    <font>
      <sz val="12"/>
      <color theme="0"/>
      <name val="Arial"/>
      <family val="2"/>
    </font>
    <font>
      <b/>
      <sz val="12"/>
      <color theme="0"/>
      <name val="Arial"/>
      <family val="2"/>
    </font>
    <font>
      <sz val="10"/>
      <color theme="1"/>
      <name val="Arial"/>
      <family val="2"/>
    </font>
    <font>
      <sz val="10"/>
      <color rgb="FF000000"/>
      <name val="Arial"/>
      <family val="2"/>
    </font>
    <font>
      <b/>
      <sz val="12"/>
      <color theme="1"/>
      <name val="Arial"/>
      <family val="2"/>
    </font>
    <font>
      <b/>
      <sz val="10"/>
      <color theme="1"/>
      <name val="Arial"/>
      <family val="2"/>
    </font>
    <font>
      <b/>
      <sz val="11"/>
      <color theme="1"/>
      <name val="Arial"/>
      <family val="2"/>
    </font>
    <font>
      <sz val="11"/>
      <color theme="1"/>
      <name val="Arial"/>
      <family val="2"/>
    </font>
    <font>
      <vertAlign val="superscript"/>
      <sz val="8"/>
      <color theme="4" tint="-0.249977111117893"/>
      <name val="Arial"/>
      <family val="2"/>
    </font>
    <font>
      <sz val="8"/>
      <color theme="4" tint="-0.249977111117893"/>
      <name val="Arial"/>
      <family val="2"/>
    </font>
    <font>
      <sz val="10"/>
      <name val="Arial"/>
      <family val="2"/>
    </font>
    <font>
      <u/>
      <sz val="8"/>
      <name val="Arial"/>
      <family val="2"/>
    </font>
    <font>
      <b/>
      <sz val="8"/>
      <color theme="9" tint="-0.249977111117893"/>
      <name val="Arial"/>
      <family val="2"/>
    </font>
    <font>
      <sz val="11"/>
      <name val="Arial"/>
      <family val="2"/>
    </font>
    <font>
      <sz val="16"/>
      <name val="Arial"/>
      <family val="2"/>
    </font>
    <font>
      <sz val="11"/>
      <color rgb="FFFF0000"/>
      <name val="Arial"/>
      <family val="2"/>
    </font>
    <font>
      <sz val="8"/>
      <color theme="1"/>
      <name val="Arial"/>
      <family val="2"/>
    </font>
    <font>
      <b/>
      <sz val="16"/>
      <color rgb="FF1F497D"/>
      <name val="Arial"/>
      <family val="2"/>
    </font>
    <font>
      <sz val="11"/>
      <name val="Calibri"/>
      <family val="2"/>
    </font>
    <font>
      <sz val="8"/>
      <color indexed="9"/>
      <name val="Arial"/>
      <family val="2"/>
    </font>
    <font>
      <sz val="8"/>
      <color theme="9"/>
      <name val="Arial"/>
      <family val="2"/>
    </font>
    <font>
      <u/>
      <sz val="10"/>
      <color indexed="12"/>
      <name val="Arial"/>
      <family val="2"/>
    </font>
    <font>
      <b/>
      <sz val="8"/>
      <color theme="9"/>
      <name val="Arial"/>
      <family val="2"/>
    </font>
    <font>
      <b/>
      <u/>
      <sz val="8"/>
      <color theme="9"/>
      <name val="Arial"/>
      <family val="2"/>
    </font>
    <font>
      <b/>
      <sz val="9"/>
      <color indexed="81"/>
      <name val="Tahoma"/>
      <family val="2"/>
    </font>
    <font>
      <sz val="8"/>
      <name val="Arial"/>
      <family val="2"/>
    </font>
    <font>
      <sz val="11"/>
      <color theme="1"/>
      <name val="Calibri"/>
      <family val="2"/>
      <scheme val="minor"/>
    </font>
    <font>
      <sz val="10"/>
      <color theme="1"/>
      <name val="Calibri"/>
      <family val="2"/>
    </font>
    <font>
      <sz val="10"/>
      <color rgb="FF000000"/>
      <name val="Calibri"/>
      <family val="2"/>
      <scheme val="minor"/>
    </font>
    <font>
      <sz val="10"/>
      <name val="Calibri"/>
      <family val="2"/>
    </font>
    <font>
      <sz val="12"/>
      <color theme="1"/>
      <name val="Arial"/>
      <family val="2"/>
    </font>
    <font>
      <sz val="16"/>
      <color rgb="FF1F497D"/>
      <name val="Arial"/>
      <family val="2"/>
    </font>
    <font>
      <sz val="11"/>
      <color theme="1"/>
      <name val="Calibri"/>
      <family val="2"/>
    </font>
    <font>
      <sz val="10"/>
      <name val="Arial"/>
    </font>
    <font>
      <u/>
      <sz val="10"/>
      <color rgb="FF0000FF"/>
      <name val="Arial"/>
      <family val="2"/>
    </font>
    <font>
      <b/>
      <sz val="10"/>
      <color rgb="FF000000"/>
      <name val="Calibri"/>
      <family val="2"/>
      <scheme val="minor"/>
    </font>
    <font>
      <b/>
      <sz val="16"/>
      <color theme="1"/>
      <name val="Calibri"/>
      <family val="2"/>
    </font>
    <font>
      <sz val="16"/>
      <color rgb="FF000000"/>
      <name val="Calibri"/>
      <family val="2"/>
    </font>
    <font>
      <sz val="10"/>
      <color rgb="FF000000"/>
      <name val="Calibri"/>
      <family val="2"/>
    </font>
    <font>
      <b/>
      <sz val="12"/>
      <color rgb="FFFFFFFF"/>
      <name val="Calibri"/>
      <family val="2"/>
    </font>
    <font>
      <sz val="12"/>
      <color rgb="FF000000"/>
      <name val="Calibri"/>
      <family val="2"/>
    </font>
    <font>
      <b/>
      <sz val="11"/>
      <color rgb="FFFFFFFF"/>
      <name val="Calibri"/>
      <family val="2"/>
    </font>
    <font>
      <b/>
      <sz val="10"/>
      <color rgb="FF000000"/>
      <name val="Calibri"/>
      <family val="2"/>
    </font>
    <font>
      <b/>
      <sz val="14"/>
      <color rgb="FFFFFFFF"/>
      <name val="Calibri"/>
      <family val="2"/>
    </font>
    <font>
      <b/>
      <sz val="11"/>
      <color theme="1"/>
      <name val="Calibri"/>
      <family val="2"/>
    </font>
    <font>
      <b/>
      <sz val="10"/>
      <color rgb="FFFFFFFF"/>
      <name val="Calibri"/>
      <family val="2"/>
    </font>
    <font>
      <b/>
      <sz val="10"/>
      <color theme="0"/>
      <name val="Calibri"/>
      <family val="2"/>
    </font>
    <font>
      <sz val="14"/>
      <color rgb="FF000000"/>
      <name val="Calibri"/>
      <family val="2"/>
    </font>
    <font>
      <sz val="14"/>
      <name val="Calibri"/>
      <family val="2"/>
    </font>
    <font>
      <b/>
      <sz val="11"/>
      <name val="Calibri"/>
      <family val="2"/>
    </font>
    <font>
      <b/>
      <sz val="10"/>
      <name val="Calibri"/>
      <family val="2"/>
    </font>
    <font>
      <b/>
      <sz val="10"/>
      <color theme="1"/>
      <name val="Calibri"/>
      <family val="2"/>
    </font>
  </fonts>
  <fills count="21">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99CCFF"/>
        <bgColor rgb="FF99CCFF"/>
      </patternFill>
    </fill>
    <fill>
      <patternFill patternType="solid">
        <fgColor theme="0"/>
        <bgColor theme="0"/>
      </patternFill>
    </fill>
    <fill>
      <patternFill patternType="solid">
        <fgColor rgb="FFDBE5F1"/>
        <bgColor rgb="FFDBE5F1"/>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3D85C6"/>
        <bgColor rgb="FF3D85C6"/>
      </patternFill>
    </fill>
    <fill>
      <patternFill patternType="solid">
        <fgColor theme="5" tint="-0.249977111117893"/>
        <bgColor rgb="FFB45F06"/>
      </patternFill>
    </fill>
    <fill>
      <patternFill patternType="solid">
        <fgColor theme="5" tint="-0.249977111117893"/>
        <bgColor indexed="64"/>
      </patternFill>
    </fill>
    <fill>
      <patternFill patternType="solid">
        <fgColor rgb="FFFFFFFF"/>
        <bgColor rgb="FFFFFFFF"/>
      </patternFill>
    </fill>
    <fill>
      <patternFill patternType="solid">
        <fgColor rgb="FF002060"/>
        <bgColor rgb="FF073763"/>
      </patternFill>
    </fill>
    <fill>
      <patternFill patternType="solid">
        <fgColor rgb="FF002060"/>
        <bgColor indexed="64"/>
      </patternFill>
    </fill>
    <fill>
      <patternFill patternType="solid">
        <fgColor rgb="FF002060"/>
        <bgColor rgb="FFFFD966"/>
      </patternFill>
    </fill>
    <fill>
      <patternFill patternType="solid">
        <fgColor theme="0" tint="-0.249977111117893"/>
        <bgColor indexed="64"/>
      </patternFill>
    </fill>
  </fills>
  <borders count="43">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6">
    <xf numFmtId="0" fontId="0" fillId="0" borderId="0"/>
    <xf numFmtId="164" fontId="14" fillId="0" borderId="0" applyFont="0" applyFill="0" applyBorder="0" applyAlignment="0" applyProtection="0"/>
    <xf numFmtId="0" fontId="14"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41" fontId="7" fillId="0" borderId="0" applyFont="0" applyFill="0" applyBorder="0" applyAlignment="0" applyProtection="0"/>
    <xf numFmtId="166" fontId="14" fillId="0" borderId="0" applyFont="0" applyFill="0" applyBorder="0" applyAlignment="0" applyProtection="0"/>
    <xf numFmtId="9" fontId="14" fillId="0" borderId="0" applyFont="0" applyFill="0" applyBorder="0" applyAlignment="0" applyProtection="0"/>
    <xf numFmtId="166" fontId="14" fillId="0" borderId="0" applyFont="0" applyFill="0" applyBorder="0" applyAlignment="0" applyProtection="0"/>
    <xf numFmtId="0" fontId="14" fillId="0" borderId="0"/>
    <xf numFmtId="0" fontId="44" fillId="0" borderId="0"/>
    <xf numFmtId="9" fontId="51" fillId="0" borderId="0" applyFont="0" applyFill="0" applyBorder="0" applyAlignment="0" applyProtection="0"/>
    <xf numFmtId="0" fontId="48" fillId="0" borderId="0"/>
    <xf numFmtId="41" fontId="48" fillId="0" borderId="0" applyFont="0" applyFill="0" applyBorder="0" applyAlignment="0" applyProtection="0"/>
    <xf numFmtId="9" fontId="48" fillId="0" borderId="0" applyFont="0" applyFill="0" applyBorder="0" applyAlignment="0" applyProtection="0"/>
    <xf numFmtId="0" fontId="48" fillId="0" borderId="0"/>
    <xf numFmtId="0" fontId="6" fillId="0" borderId="0"/>
    <xf numFmtId="43" fontId="14" fillId="0" borderId="0" applyFont="0" applyFill="0" applyBorder="0" applyAlignment="0" applyProtection="0"/>
    <xf numFmtId="0" fontId="62" fillId="0" borderId="0" applyNumberFormat="0" applyFill="0" applyBorder="0" applyAlignment="0" applyProtection="0">
      <alignment vertical="top"/>
      <protection locked="0"/>
    </xf>
    <xf numFmtId="0" fontId="67" fillId="0" borderId="0"/>
    <xf numFmtId="0" fontId="5" fillId="0" borderId="0"/>
    <xf numFmtId="0" fontId="69" fillId="0" borderId="0"/>
    <xf numFmtId="0" fontId="4" fillId="0" borderId="0"/>
    <xf numFmtId="43" fontId="74" fillId="0" borderId="0" applyFont="0" applyFill="0" applyBorder="0" applyAlignment="0" applyProtection="0"/>
    <xf numFmtId="0" fontId="3"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741">
    <xf numFmtId="0" fontId="0" fillId="0" borderId="0" xfId="0"/>
    <xf numFmtId="0" fontId="8" fillId="0" borderId="0" xfId="0" applyFont="1"/>
    <xf numFmtId="4" fontId="8" fillId="0" borderId="0" xfId="0" applyNumberFormat="1" applyFont="1"/>
    <xf numFmtId="0" fontId="9" fillId="0" borderId="0" xfId="0" applyFont="1"/>
    <xf numFmtId="0" fontId="13" fillId="0" borderId="0" xfId="0" applyFont="1"/>
    <xf numFmtId="0" fontId="0" fillId="0" borderId="0" xfId="0" applyAlignment="1">
      <alignment horizontal="center"/>
    </xf>
    <xf numFmtId="0" fontId="17" fillId="0" borderId="0" xfId="0" applyFont="1"/>
    <xf numFmtId="0" fontId="17" fillId="0" borderId="0" xfId="0" applyFont="1" applyAlignment="1">
      <alignment horizontal="center"/>
    </xf>
    <xf numFmtId="4" fontId="17" fillId="0" borderId="0" xfId="0" applyNumberFormat="1" applyFont="1"/>
    <xf numFmtId="0" fontId="17" fillId="0" borderId="0" xfId="0" applyFont="1" applyAlignment="1">
      <alignment horizontal="center" vertical="center"/>
    </xf>
    <xf numFmtId="4" fontId="17" fillId="0" borderId="9" xfId="0" applyNumberFormat="1" applyFont="1" applyBorder="1"/>
    <xf numFmtId="0" fontId="13" fillId="0" borderId="0" xfId="2" applyFont="1"/>
    <xf numFmtId="0" fontId="9" fillId="0" borderId="0" xfId="2" applyFont="1"/>
    <xf numFmtId="0" fontId="14" fillId="0" borderId="0" xfId="2"/>
    <xf numFmtId="0" fontId="8" fillId="0" borderId="0" xfId="2" applyFont="1"/>
    <xf numFmtId="4" fontId="9" fillId="0" borderId="0" xfId="2" applyNumberFormat="1" applyFont="1"/>
    <xf numFmtId="10" fontId="9" fillId="0" borderId="0" xfId="2" applyNumberFormat="1" applyFont="1"/>
    <xf numFmtId="4" fontId="17" fillId="0" borderId="15" xfId="0" applyNumberFormat="1" applyFont="1" applyBorder="1"/>
    <xf numFmtId="3" fontId="8" fillId="0" borderId="0" xfId="2" applyNumberFormat="1" applyFont="1"/>
    <xf numFmtId="4" fontId="8" fillId="0" borderId="9" xfId="2" applyNumberFormat="1" applyFont="1" applyBorder="1"/>
    <xf numFmtId="0" fontId="8" fillId="0" borderId="9" xfId="0" applyFont="1" applyBorder="1" applyAlignment="1">
      <alignment vertical="center" wrapText="1"/>
    </xf>
    <xf numFmtId="4" fontId="16" fillId="0" borderId="0" xfId="0" applyNumberFormat="1" applyFont="1"/>
    <xf numFmtId="4" fontId="24" fillId="0" borderId="0" xfId="2" applyNumberFormat="1" applyFont="1"/>
    <xf numFmtId="0" fontId="17" fillId="0" borderId="9" xfId="0" applyFont="1" applyBorder="1"/>
    <xf numFmtId="4" fontId="14" fillId="0" borderId="0" xfId="2" applyNumberFormat="1"/>
    <xf numFmtId="0" fontId="8" fillId="0" borderId="9" xfId="2" applyFont="1" applyBorder="1" applyAlignment="1">
      <alignment horizontal="center"/>
    </xf>
    <xf numFmtId="0" fontId="28" fillId="2" borderId="18" xfId="2" applyFont="1" applyFill="1" applyBorder="1" applyAlignment="1">
      <alignment horizontal="center" vertical="center" wrapText="1"/>
    </xf>
    <xf numFmtId="0" fontId="28" fillId="2" borderId="19" xfId="2" applyFont="1" applyFill="1" applyBorder="1" applyAlignment="1">
      <alignment horizontal="center" vertical="center" wrapText="1"/>
    </xf>
    <xf numFmtId="0" fontId="28" fillId="2" borderId="20" xfId="2" applyFont="1" applyFill="1" applyBorder="1" applyAlignment="1">
      <alignment horizontal="center" vertical="center" wrapText="1"/>
    </xf>
    <xf numFmtId="0" fontId="12" fillId="0" borderId="9" xfId="2" applyFont="1" applyBorder="1" applyAlignment="1">
      <alignment horizontal="center"/>
    </xf>
    <xf numFmtId="0" fontId="12" fillId="0" borderId="0" xfId="2" applyFont="1" applyAlignment="1">
      <alignment vertical="center"/>
    </xf>
    <xf numFmtId="4" fontId="12" fillId="0" borderId="8" xfId="2" applyNumberFormat="1" applyFont="1" applyBorder="1"/>
    <xf numFmtId="4" fontId="14" fillId="0" borderId="13" xfId="2" applyNumberFormat="1" applyBorder="1" applyAlignment="1">
      <alignment vertical="center"/>
    </xf>
    <xf numFmtId="10" fontId="13" fillId="0" borderId="14" xfId="8" applyNumberFormat="1" applyFont="1" applyBorder="1" applyAlignment="1">
      <alignment horizontal="center"/>
    </xf>
    <xf numFmtId="4" fontId="8" fillId="0" borderId="8" xfId="2" applyNumberFormat="1" applyFont="1" applyBorder="1"/>
    <xf numFmtId="0" fontId="13" fillId="0" borderId="3" xfId="2" applyFont="1" applyBorder="1"/>
    <xf numFmtId="4" fontId="14" fillId="0" borderId="4" xfId="2" applyNumberFormat="1" applyBorder="1" applyAlignment="1">
      <alignment vertical="center"/>
    </xf>
    <xf numFmtId="9" fontId="8" fillId="0" borderId="4" xfId="8" applyFont="1" applyBorder="1" applyAlignment="1">
      <alignment vertical="center"/>
    </xf>
    <xf numFmtId="0" fontId="30" fillId="0" borderId="9" xfId="2" applyFont="1" applyBorder="1" applyAlignment="1">
      <alignment horizontal="center"/>
    </xf>
    <xf numFmtId="0" fontId="30" fillId="0" borderId="0" xfId="2" applyFont="1" applyAlignment="1">
      <alignment vertical="center"/>
    </xf>
    <xf numFmtId="4" fontId="30" fillId="0" borderId="8" xfId="2" applyNumberFormat="1" applyFont="1" applyBorder="1"/>
    <xf numFmtId="0" fontId="9" fillId="0" borderId="9" xfId="2" applyFont="1" applyBorder="1" applyAlignment="1">
      <alignment horizontal="center"/>
    </xf>
    <xf numFmtId="0" fontId="9" fillId="0" borderId="9" xfId="2" applyFont="1" applyBorder="1" applyAlignment="1">
      <alignment horizontal="right"/>
    </xf>
    <xf numFmtId="4" fontId="9" fillId="0" borderId="8" xfId="2" applyNumberFormat="1" applyFont="1" applyBorder="1"/>
    <xf numFmtId="4" fontId="31" fillId="0" borderId="6" xfId="2" applyNumberFormat="1" applyFont="1" applyBorder="1" applyAlignment="1">
      <alignment horizontal="center" vertical="center"/>
    </xf>
    <xf numFmtId="4" fontId="31" fillId="0" borderId="7" xfId="2" applyNumberFormat="1" applyFont="1" applyBorder="1" applyAlignment="1">
      <alignment vertical="center"/>
    </xf>
    <xf numFmtId="9" fontId="8" fillId="0" borderId="7" xfId="8" applyFont="1" applyBorder="1" applyAlignment="1">
      <alignment vertical="center"/>
    </xf>
    <xf numFmtId="10" fontId="13" fillId="0" borderId="17" xfId="2" applyNumberFormat="1" applyFont="1" applyBorder="1" applyAlignment="1">
      <alignment horizontal="center" vertical="center"/>
    </xf>
    <xf numFmtId="0" fontId="8" fillId="0" borderId="9" xfId="2" applyFont="1" applyBorder="1" applyAlignment="1">
      <alignment horizontal="right"/>
    </xf>
    <xf numFmtId="4" fontId="14" fillId="0" borderId="0" xfId="2" applyNumberFormat="1" applyAlignment="1">
      <alignment vertical="center"/>
    </xf>
    <xf numFmtId="4" fontId="32" fillId="0" borderId="0" xfId="2" applyNumberFormat="1" applyFont="1" applyAlignment="1">
      <alignment vertical="center"/>
    </xf>
    <xf numFmtId="4" fontId="32" fillId="0" borderId="0" xfId="2" applyNumberFormat="1" applyFont="1" applyAlignment="1">
      <alignment horizontal="center" vertical="center"/>
    </xf>
    <xf numFmtId="4" fontId="32" fillId="0" borderId="11" xfId="2" applyNumberFormat="1" applyFont="1" applyBorder="1" applyAlignment="1">
      <alignment horizontal="center" vertical="center"/>
    </xf>
    <xf numFmtId="4" fontId="32" fillId="0" borderId="10" xfId="2" applyNumberFormat="1" applyFont="1" applyBorder="1" applyAlignment="1">
      <alignment vertical="center"/>
    </xf>
    <xf numFmtId="0" fontId="32" fillId="0" borderId="0" xfId="2" applyFont="1"/>
    <xf numFmtId="4" fontId="33" fillId="0" borderId="2" xfId="2" applyNumberFormat="1" applyFont="1" applyBorder="1" applyAlignment="1">
      <alignment horizontal="center" vertical="center"/>
    </xf>
    <xf numFmtId="4" fontId="32" fillId="0" borderId="16" xfId="2" applyNumberFormat="1" applyFont="1" applyBorder="1" applyAlignment="1">
      <alignment vertical="center"/>
    </xf>
    <xf numFmtId="4" fontId="8" fillId="0" borderId="0" xfId="2" applyNumberFormat="1" applyFont="1" applyAlignment="1">
      <alignment horizontal="center" vertical="center"/>
    </xf>
    <xf numFmtId="4" fontId="8" fillId="0" borderId="0" xfId="2" applyNumberFormat="1" applyFont="1" applyAlignment="1">
      <alignment horizontal="center" vertical="center" wrapText="1"/>
    </xf>
    <xf numFmtId="0" fontId="13" fillId="0" borderId="0" xfId="0" applyFont="1" applyAlignment="1">
      <alignment horizontal="center"/>
    </xf>
    <xf numFmtId="0" fontId="8" fillId="0" borderId="0" xfId="0" applyFont="1" applyAlignment="1">
      <alignment wrapText="1"/>
    </xf>
    <xf numFmtId="4" fontId="8" fillId="0" borderId="0" xfId="0" applyNumberFormat="1" applyFont="1" applyAlignment="1">
      <alignment wrapText="1"/>
    </xf>
    <xf numFmtId="0" fontId="8" fillId="0" borderId="0" xfId="2" applyFont="1" applyAlignment="1">
      <alignment wrapText="1"/>
    </xf>
    <xf numFmtId="0" fontId="15" fillId="0" borderId="0" xfId="0" applyFont="1" applyAlignment="1">
      <alignment wrapText="1"/>
    </xf>
    <xf numFmtId="4" fontId="15" fillId="0" borderId="0" xfId="0" applyNumberFormat="1" applyFont="1" applyAlignment="1">
      <alignment wrapText="1"/>
    </xf>
    <xf numFmtId="0" fontId="8" fillId="0" borderId="0" xfId="0" applyFont="1" applyAlignment="1">
      <alignment horizontal="center"/>
    </xf>
    <xf numFmtId="4" fontId="0" fillId="0" borderId="0" xfId="0" applyNumberFormat="1"/>
    <xf numFmtId="166" fontId="0" fillId="0" borderId="0" xfId="0" applyNumberFormat="1"/>
    <xf numFmtId="0" fontId="8" fillId="0" borderId="9" xfId="0" applyFont="1" applyBorder="1"/>
    <xf numFmtId="0" fontId="9" fillId="0" borderId="0" xfId="2" applyFont="1" applyAlignment="1">
      <alignment vertical="center" wrapText="1"/>
    </xf>
    <xf numFmtId="4" fontId="9" fillId="0" borderId="0" xfId="2" applyNumberFormat="1" applyFont="1" applyAlignment="1">
      <alignment vertical="center" wrapText="1"/>
    </xf>
    <xf numFmtId="10" fontId="9" fillId="0" borderId="0" xfId="2" applyNumberFormat="1" applyFont="1" applyAlignment="1">
      <alignment vertical="center" wrapText="1"/>
    </xf>
    <xf numFmtId="0" fontId="8" fillId="0" borderId="0" xfId="2" applyFont="1" applyAlignment="1">
      <alignment vertical="center" wrapText="1"/>
    </xf>
    <xf numFmtId="3" fontId="8" fillId="0" borderId="0" xfId="2" applyNumberFormat="1" applyFont="1" applyAlignment="1">
      <alignment vertical="center" wrapText="1"/>
    </xf>
    <xf numFmtId="0" fontId="14" fillId="0" borderId="4" xfId="2" applyBorder="1" applyAlignment="1">
      <alignment vertical="center" wrapText="1"/>
    </xf>
    <xf numFmtId="0" fontId="14" fillId="0" borderId="4" xfId="2" applyBorder="1" applyAlignment="1">
      <alignment horizontal="center" vertical="center" wrapText="1"/>
    </xf>
    <xf numFmtId="4" fontId="14" fillId="0" borderId="4" xfId="2" applyNumberFormat="1" applyBorder="1" applyAlignment="1" applyProtection="1">
      <alignment horizontal="right" vertical="center" wrapText="1"/>
      <protection locked="0"/>
    </xf>
    <xf numFmtId="4" fontId="32" fillId="0" borderId="1" xfId="2" applyNumberFormat="1" applyFont="1" applyBorder="1" applyAlignment="1">
      <alignment horizontal="center" vertical="center"/>
    </xf>
    <xf numFmtId="4" fontId="32" fillId="0" borderId="12" xfId="2" applyNumberFormat="1" applyFont="1" applyBorder="1" applyAlignment="1">
      <alignment horizontal="center" vertical="center"/>
    </xf>
    <xf numFmtId="0" fontId="9" fillId="0" borderId="0" xfId="0" applyFont="1" applyAlignment="1">
      <alignment wrapText="1"/>
    </xf>
    <xf numFmtId="4" fontId="9" fillId="0" borderId="0" xfId="0" applyNumberFormat="1" applyFont="1" applyAlignment="1">
      <alignment wrapText="1"/>
    </xf>
    <xf numFmtId="49" fontId="9" fillId="0" borderId="9" xfId="0" applyNumberFormat="1" applyFont="1" applyBorder="1" applyAlignment="1">
      <alignment horizontal="left" vertical="center" wrapText="1" indent="1"/>
    </xf>
    <xf numFmtId="4" fontId="9" fillId="0" borderId="9" xfId="0" applyNumberFormat="1" applyFont="1" applyBorder="1" applyAlignment="1">
      <alignment vertical="center" wrapText="1"/>
    </xf>
    <xf numFmtId="49" fontId="9" fillId="0" borderId="9" xfId="0" applyNumberFormat="1" applyFont="1" applyBorder="1" applyAlignment="1">
      <alignment vertical="center" wrapText="1"/>
    </xf>
    <xf numFmtId="4" fontId="8" fillId="0" borderId="9" xfId="0" applyNumberFormat="1" applyFont="1" applyBorder="1" applyAlignment="1">
      <alignment vertical="center" wrapText="1"/>
    </xf>
    <xf numFmtId="4" fontId="8" fillId="0" borderId="0" xfId="0" applyNumberFormat="1" applyFont="1" applyAlignment="1">
      <alignment vertical="center" wrapText="1"/>
    </xf>
    <xf numFmtId="49" fontId="10" fillId="0" borderId="9" xfId="0" applyNumberFormat="1" applyFont="1" applyBorder="1" applyAlignment="1">
      <alignment vertical="center" wrapText="1"/>
    </xf>
    <xf numFmtId="4" fontId="10" fillId="0" borderId="9" xfId="0" applyNumberFormat="1" applyFont="1" applyBorder="1" applyAlignment="1">
      <alignment vertical="center" wrapText="1"/>
    </xf>
    <xf numFmtId="0" fontId="10" fillId="0" borderId="0" xfId="0" applyFont="1" applyAlignment="1">
      <alignment wrapText="1"/>
    </xf>
    <xf numFmtId="49" fontId="8" fillId="0" borderId="9" xfId="0" applyNumberFormat="1" applyFont="1" applyBorder="1" applyAlignment="1">
      <alignment vertical="center" wrapText="1"/>
    </xf>
    <xf numFmtId="0" fontId="10" fillId="0" borderId="9" xfId="0" applyFont="1" applyBorder="1" applyAlignment="1">
      <alignment vertical="center" wrapText="1"/>
    </xf>
    <xf numFmtId="0" fontId="9" fillId="0" borderId="9" xfId="0" applyFont="1" applyBorder="1" applyAlignment="1">
      <alignment horizontal="left" vertical="center" wrapText="1" indent="1"/>
    </xf>
    <xf numFmtId="0" fontId="8" fillId="0" borderId="9" xfId="0" applyFont="1" applyBorder="1" applyAlignment="1">
      <alignment horizontal="left" vertical="center" wrapText="1"/>
    </xf>
    <xf numFmtId="0" fontId="10" fillId="0" borderId="9" xfId="0" applyFont="1" applyBorder="1" applyAlignment="1">
      <alignment horizontal="left" vertical="center" wrapText="1"/>
    </xf>
    <xf numFmtId="0" fontId="18" fillId="0" borderId="9" xfId="0" applyFont="1" applyBorder="1" applyAlignment="1">
      <alignment vertical="center" wrapText="1"/>
    </xf>
    <xf numFmtId="4" fontId="18" fillId="0" borderId="9" xfId="0" applyNumberFormat="1" applyFont="1" applyBorder="1" applyAlignment="1">
      <alignment vertical="center" wrapText="1"/>
    </xf>
    <xf numFmtId="49" fontId="8" fillId="0" borderId="9"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0" fontId="9" fillId="0" borderId="9" xfId="0" applyFont="1" applyBorder="1" applyAlignment="1">
      <alignment horizontal="left" vertical="center" indent="1"/>
    </xf>
    <xf numFmtId="4" fontId="9" fillId="0" borderId="9" xfId="0" applyNumberFormat="1" applyFont="1" applyBorder="1" applyAlignment="1">
      <alignment vertical="center"/>
    </xf>
    <xf numFmtId="0" fontId="10" fillId="0" borderId="9" xfId="0" applyFont="1" applyBorder="1" applyAlignment="1">
      <alignment vertical="center"/>
    </xf>
    <xf numFmtId="4" fontId="8" fillId="0" borderId="9" xfId="0" applyNumberFormat="1" applyFont="1" applyBorder="1" applyAlignment="1">
      <alignment vertical="center"/>
    </xf>
    <xf numFmtId="49" fontId="10" fillId="0" borderId="9" xfId="0" applyNumberFormat="1" applyFont="1" applyBorder="1" applyAlignment="1">
      <alignment vertical="center"/>
    </xf>
    <xf numFmtId="4" fontId="10" fillId="0" borderId="9" xfId="0" applyNumberFormat="1" applyFont="1" applyBorder="1" applyAlignment="1">
      <alignment vertical="center"/>
    </xf>
    <xf numFmtId="49" fontId="8" fillId="0" borderId="0" xfId="0" applyNumberFormat="1" applyFont="1" applyAlignment="1">
      <alignment horizontal="right" wrapText="1"/>
    </xf>
    <xf numFmtId="0" fontId="9" fillId="0" borderId="0" xfId="0" applyFont="1" applyAlignment="1">
      <alignment horizontal="right" wrapText="1"/>
    </xf>
    <xf numFmtId="4" fontId="34" fillId="0" borderId="0" xfId="0" applyNumberFormat="1" applyFont="1" applyAlignment="1">
      <alignment wrapText="1"/>
    </xf>
    <xf numFmtId="166" fontId="14" fillId="0" borderId="0" xfId="2" applyNumberFormat="1"/>
    <xf numFmtId="0" fontId="26" fillId="0" borderId="0" xfId="0" applyFont="1" applyAlignment="1">
      <alignment horizontal="center"/>
    </xf>
    <xf numFmtId="0" fontId="43" fillId="0" borderId="0" xfId="11" applyFont="1" applyAlignment="1">
      <alignment vertical="center"/>
    </xf>
    <xf numFmtId="4" fontId="14" fillId="0" borderId="0" xfId="11" applyNumberFormat="1" applyFont="1" applyAlignment="1">
      <alignment vertical="center"/>
    </xf>
    <xf numFmtId="0" fontId="14" fillId="0" borderId="0" xfId="11" applyFont="1" applyAlignment="1">
      <alignment vertical="center"/>
    </xf>
    <xf numFmtId="4" fontId="43" fillId="0" borderId="0" xfId="11" applyNumberFormat="1" applyFont="1" applyAlignment="1">
      <alignment vertical="center"/>
    </xf>
    <xf numFmtId="0" fontId="43" fillId="0" borderId="0" xfId="11" applyFont="1" applyAlignment="1">
      <alignment vertical="center" wrapText="1"/>
    </xf>
    <xf numFmtId="49" fontId="43" fillId="0" borderId="0" xfId="11" applyNumberFormat="1" applyFont="1" applyAlignment="1">
      <alignment vertical="center"/>
    </xf>
    <xf numFmtId="0" fontId="21" fillId="0" borderId="0" xfId="0" applyFont="1"/>
    <xf numFmtId="4" fontId="13" fillId="0" borderId="0" xfId="0" applyNumberFormat="1" applyFont="1"/>
    <xf numFmtId="0" fontId="35" fillId="0" borderId="0" xfId="0" applyFont="1" applyAlignment="1">
      <alignment horizontal="center"/>
    </xf>
    <xf numFmtId="0" fontId="26" fillId="0" borderId="0" xfId="0" applyFont="1"/>
    <xf numFmtId="0" fontId="24" fillId="0" borderId="0" xfId="0" applyFont="1" applyAlignment="1">
      <alignment horizontal="center"/>
    </xf>
    <xf numFmtId="0" fontId="14" fillId="0" borderId="0" xfId="0" applyFont="1" applyAlignment="1">
      <alignment horizontal="center"/>
    </xf>
    <xf numFmtId="0" fontId="14" fillId="0" borderId="0" xfId="0" applyFont="1"/>
    <xf numFmtId="4" fontId="14" fillId="0" borderId="0" xfId="0" applyNumberFormat="1" applyFont="1"/>
    <xf numFmtId="0" fontId="24" fillId="0" borderId="0" xfId="0" applyFont="1"/>
    <xf numFmtId="0" fontId="50" fillId="0" borderId="9" xfId="0" applyFont="1" applyBorder="1" applyAlignment="1">
      <alignment vertical="center" wrapText="1"/>
    </xf>
    <xf numFmtId="4" fontId="50" fillId="0" borderId="9" xfId="0" applyNumberFormat="1" applyFont="1" applyBorder="1" applyAlignment="1">
      <alignment vertical="center" wrapText="1"/>
    </xf>
    <xf numFmtId="4" fontId="8" fillId="0" borderId="9" xfId="0" applyNumberFormat="1" applyFont="1" applyBorder="1" applyAlignment="1">
      <alignment horizontal="center" vertical="center" wrapText="1"/>
    </xf>
    <xf numFmtId="4" fontId="8" fillId="0" borderId="9" xfId="0" applyNumberFormat="1" applyFont="1" applyBorder="1"/>
    <xf numFmtId="4" fontId="12" fillId="0" borderId="9" xfId="0" applyNumberFormat="1" applyFont="1" applyBorder="1"/>
    <xf numFmtId="4" fontId="30" fillId="0" borderId="9" xfId="0" applyNumberFormat="1" applyFont="1" applyBorder="1"/>
    <xf numFmtId="4" fontId="9" fillId="0" borderId="9" xfId="0" applyNumberFormat="1" applyFont="1" applyBorder="1"/>
    <xf numFmtId="0" fontId="9" fillId="3" borderId="5" xfId="2" applyFont="1" applyFill="1" applyBorder="1" applyAlignment="1">
      <alignment horizontal="center" vertical="center" wrapText="1"/>
    </xf>
    <xf numFmtId="4" fontId="12" fillId="0" borderId="0" xfId="0" applyNumberFormat="1" applyFont="1"/>
    <xf numFmtId="4" fontId="30" fillId="0" borderId="0" xfId="0" applyNumberFormat="1" applyFont="1"/>
    <xf numFmtId="4" fontId="9" fillId="0" borderId="0" xfId="0" applyNumberFormat="1" applyFont="1"/>
    <xf numFmtId="0" fontId="0" fillId="0" borderId="0" xfId="0" applyAlignme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3" fontId="8" fillId="0" borderId="0" xfId="2" applyNumberFormat="1" applyFont="1" applyAlignment="1">
      <alignment horizontal="center" vertical="center" wrapText="1"/>
    </xf>
    <xf numFmtId="0" fontId="9" fillId="3" borderId="22" xfId="2" applyFont="1" applyFill="1" applyBorder="1" applyAlignment="1">
      <alignment horizontal="center" vertical="center" wrapText="1"/>
    </xf>
    <xf numFmtId="0" fontId="8" fillId="0" borderId="9" xfId="0" applyFont="1" applyBorder="1" applyAlignment="1">
      <alignment vertical="center"/>
    </xf>
    <xf numFmtId="0" fontId="9" fillId="0" borderId="9" xfId="0" applyFont="1" applyBorder="1" applyAlignment="1">
      <alignment vertical="center" wrapText="1"/>
    </xf>
    <xf numFmtId="0" fontId="44" fillId="0" borderId="0" xfId="11" applyAlignment="1">
      <alignment vertical="center"/>
    </xf>
    <xf numFmtId="0" fontId="20" fillId="8" borderId="0" xfId="11" applyFont="1" applyFill="1" applyAlignment="1">
      <alignment horizontal="left" vertical="center"/>
    </xf>
    <xf numFmtId="0" fontId="44" fillId="0" borderId="0" xfId="11" applyAlignment="1">
      <alignment vertical="center" wrapText="1"/>
    </xf>
    <xf numFmtId="4" fontId="14" fillId="0" borderId="13" xfId="11" applyNumberFormat="1" applyFont="1" applyBorder="1" applyAlignment="1">
      <alignment vertical="center"/>
    </xf>
    <xf numFmtId="0" fontId="13" fillId="0" borderId="13" xfId="11" applyFont="1" applyBorder="1" applyAlignment="1">
      <alignment vertical="center"/>
    </xf>
    <xf numFmtId="4" fontId="13" fillId="0" borderId="13" xfId="11" applyNumberFormat="1" applyFont="1" applyBorder="1" applyAlignment="1">
      <alignment vertical="center"/>
    </xf>
    <xf numFmtId="4" fontId="14" fillId="0" borderId="4" xfId="11" applyNumberFormat="1" applyFont="1" applyBorder="1" applyAlignment="1">
      <alignment vertical="center"/>
    </xf>
    <xf numFmtId="0" fontId="14" fillId="0" borderId="4" xfId="11" applyFont="1" applyBorder="1" applyAlignment="1">
      <alignment horizontal="left" vertical="center" indent="1"/>
    </xf>
    <xf numFmtId="4" fontId="14" fillId="0" borderId="4" xfId="11" applyNumberFormat="1" applyFont="1" applyBorder="1" applyAlignment="1">
      <alignment horizontal="right" vertical="center"/>
    </xf>
    <xf numFmtId="4" fontId="24" fillId="0" borderId="4" xfId="11" applyNumberFormat="1" applyFont="1" applyBorder="1" applyAlignment="1">
      <alignment vertical="center"/>
    </xf>
    <xf numFmtId="0" fontId="13" fillId="0" borderId="4" xfId="11" applyFont="1" applyBorder="1" applyAlignment="1">
      <alignment vertical="center"/>
    </xf>
    <xf numFmtId="4" fontId="13" fillId="0" borderId="4" xfId="11" applyNumberFormat="1" applyFont="1" applyBorder="1" applyAlignment="1">
      <alignment vertical="center"/>
    </xf>
    <xf numFmtId="0" fontId="14" fillId="0" borderId="4" xfId="11" applyFont="1" applyBorder="1" applyAlignment="1">
      <alignment horizontal="left" vertical="center" wrapText="1" indent="1"/>
    </xf>
    <xf numFmtId="4" fontId="24" fillId="0" borderId="4" xfId="11" applyNumberFormat="1" applyFont="1" applyBorder="1" applyAlignment="1">
      <alignment horizontal="right" vertical="center"/>
    </xf>
    <xf numFmtId="0" fontId="13" fillId="0" borderId="4" xfId="11" applyFont="1" applyBorder="1" applyAlignment="1">
      <alignment vertical="center" wrapText="1"/>
    </xf>
    <xf numFmtId="0" fontId="14" fillId="0" borderId="4" xfId="11" applyFont="1" applyBorder="1" applyAlignment="1">
      <alignment vertical="center"/>
    </xf>
    <xf numFmtId="0" fontId="13" fillId="0" borderId="4" xfId="11" applyFont="1" applyBorder="1" applyAlignment="1">
      <alignment horizontal="center" vertical="center"/>
    </xf>
    <xf numFmtId="4" fontId="13" fillId="0" borderId="25" xfId="11" applyNumberFormat="1" applyFont="1" applyBorder="1" applyAlignment="1">
      <alignment vertical="center"/>
    </xf>
    <xf numFmtId="4" fontId="9" fillId="8" borderId="0" xfId="11" applyNumberFormat="1" applyFont="1" applyFill="1" applyAlignment="1">
      <alignment horizontal="center" vertical="center"/>
    </xf>
    <xf numFmtId="0" fontId="14" fillId="0" borderId="0" xfId="11" applyFont="1" applyAlignment="1">
      <alignment vertical="center" wrapText="1"/>
    </xf>
    <xf numFmtId="49" fontId="14" fillId="0" borderId="0" xfId="11" applyNumberFormat="1" applyFont="1" applyAlignment="1">
      <alignment vertical="center"/>
    </xf>
    <xf numFmtId="0" fontId="14" fillId="0" borderId="0" xfId="11" applyFont="1" applyAlignment="1">
      <alignment horizontal="left" vertical="center"/>
    </xf>
    <xf numFmtId="0" fontId="14" fillId="0" borderId="0" xfId="11" applyFont="1" applyAlignment="1">
      <alignment horizontal="left" vertical="center" wrapText="1"/>
    </xf>
    <xf numFmtId="0" fontId="20" fillId="0" borderId="0" xfId="11" applyFont="1" applyAlignment="1">
      <alignment vertical="center" wrapText="1"/>
    </xf>
    <xf numFmtId="4" fontId="20" fillId="0" borderId="0" xfId="11" applyNumberFormat="1" applyFont="1" applyAlignment="1">
      <alignment vertical="center"/>
    </xf>
    <xf numFmtId="49" fontId="14" fillId="0" borderId="0" xfId="11" applyNumberFormat="1" applyFont="1" applyAlignment="1">
      <alignment horizontal="left" vertical="center"/>
    </xf>
    <xf numFmtId="49" fontId="20" fillId="0" borderId="0" xfId="11" applyNumberFormat="1" applyFont="1" applyAlignment="1">
      <alignment vertical="center"/>
    </xf>
    <xf numFmtId="0" fontId="20" fillId="0" borderId="0" xfId="11" applyFont="1" applyAlignment="1">
      <alignment vertical="center"/>
    </xf>
    <xf numFmtId="0" fontId="55" fillId="0" borderId="0" xfId="11" applyFont="1" applyAlignment="1">
      <alignment vertical="center" wrapText="1"/>
    </xf>
    <xf numFmtId="0" fontId="16" fillId="0" borderId="0" xfId="0" applyFont="1" applyAlignment="1">
      <alignment horizontal="center"/>
    </xf>
    <xf numFmtId="0" fontId="16" fillId="0" borderId="0" xfId="0" applyFont="1"/>
    <xf numFmtId="1" fontId="13" fillId="0" borderId="4" xfId="11" applyNumberFormat="1" applyFont="1" applyBorder="1" applyAlignment="1">
      <alignment horizontal="center" vertical="center"/>
    </xf>
    <xf numFmtId="49" fontId="13" fillId="0" borderId="4" xfId="11" applyNumberFormat="1" applyFont="1" applyBorder="1" applyAlignment="1">
      <alignment horizontal="center" vertical="center"/>
    </xf>
    <xf numFmtId="4" fontId="35" fillId="0" borderId="4" xfId="11" applyNumberFormat="1" applyFont="1" applyBorder="1" applyAlignment="1">
      <alignment vertical="center"/>
    </xf>
    <xf numFmtId="1" fontId="35" fillId="0" borderId="4" xfId="11" applyNumberFormat="1" applyFont="1" applyBorder="1" applyAlignment="1">
      <alignment horizontal="center" vertical="center"/>
    </xf>
    <xf numFmtId="49" fontId="35" fillId="0" borderId="4" xfId="11" applyNumberFormat="1" applyFont="1" applyBorder="1" applyAlignment="1">
      <alignment horizontal="center" vertical="center"/>
    </xf>
    <xf numFmtId="1" fontId="13" fillId="0" borderId="13" xfId="11" applyNumberFormat="1" applyFont="1" applyBorder="1" applyAlignment="1">
      <alignment horizontal="center" vertical="center"/>
    </xf>
    <xf numFmtId="49" fontId="13" fillId="0" borderId="13" xfId="11" applyNumberFormat="1" applyFont="1" applyBorder="1" applyAlignment="1">
      <alignment horizontal="center" vertical="center"/>
    </xf>
    <xf numFmtId="1" fontId="13" fillId="0" borderId="25" xfId="11" applyNumberFormat="1" applyFont="1" applyBorder="1" applyAlignment="1">
      <alignment horizontal="center" vertical="center"/>
    </xf>
    <xf numFmtId="49" fontId="13" fillId="0" borderId="25" xfId="11" applyNumberFormat="1" applyFont="1" applyBorder="1" applyAlignment="1">
      <alignment horizontal="center" vertical="center"/>
    </xf>
    <xf numFmtId="0" fontId="13" fillId="0" borderId="25" xfId="11" applyFont="1" applyBorder="1" applyAlignment="1">
      <alignment horizontal="center" vertical="center"/>
    </xf>
    <xf numFmtId="4" fontId="14" fillId="0" borderId="25" xfId="11" applyNumberFormat="1" applyFont="1" applyBorder="1" applyAlignment="1">
      <alignment vertical="center"/>
    </xf>
    <xf numFmtId="4" fontId="56" fillId="0" borderId="0" xfId="11" applyNumberFormat="1" applyFont="1" applyAlignment="1">
      <alignment horizontal="center" vertical="center"/>
    </xf>
    <xf numFmtId="4" fontId="34" fillId="0" borderId="0" xfId="11" applyNumberFormat="1" applyFont="1" applyAlignment="1">
      <alignment horizontal="center" vertical="center"/>
    </xf>
    <xf numFmtId="0" fontId="17" fillId="0" borderId="8" xfId="0" applyFont="1" applyBorder="1" applyAlignment="1">
      <alignment horizontal="center"/>
    </xf>
    <xf numFmtId="0" fontId="8" fillId="0" borderId="8" xfId="0" applyFont="1" applyBorder="1" applyAlignment="1">
      <alignment horizontal="center"/>
    </xf>
    <xf numFmtId="0" fontId="17" fillId="0" borderId="26" xfId="0" applyFont="1" applyBorder="1" applyAlignment="1">
      <alignment horizontal="center"/>
    </xf>
    <xf numFmtId="0" fontId="17" fillId="0" borderId="13" xfId="0" applyFont="1" applyBorder="1"/>
    <xf numFmtId="4" fontId="17" fillId="0" borderId="29" xfId="0" applyNumberFormat="1" applyFont="1" applyBorder="1"/>
    <xf numFmtId="4" fontId="17" fillId="0" borderId="13" xfId="0" applyNumberFormat="1" applyFont="1" applyBorder="1"/>
    <xf numFmtId="4" fontId="17" fillId="0" borderId="27" xfId="0" applyNumberFormat="1" applyFont="1" applyBorder="1"/>
    <xf numFmtId="0" fontId="38" fillId="4" borderId="4" xfId="2" applyFont="1" applyFill="1" applyBorder="1" applyAlignment="1">
      <alignment horizontal="center" vertical="center" wrapText="1"/>
    </xf>
    <xf numFmtId="4" fontId="12" fillId="5" borderId="4" xfId="0" applyNumberFormat="1" applyFont="1" applyFill="1" applyBorder="1" applyAlignment="1">
      <alignment vertical="center"/>
    </xf>
    <xf numFmtId="4" fontId="12" fillId="5" borderId="4" xfId="0" applyNumberFormat="1" applyFont="1" applyFill="1" applyBorder="1" applyAlignment="1">
      <alignment vertical="center" wrapText="1"/>
    </xf>
    <xf numFmtId="9" fontId="12" fillId="5" borderId="4" xfId="12" applyFont="1" applyFill="1" applyBorder="1" applyAlignment="1">
      <alignment horizontal="center" vertical="center" wrapText="1"/>
    </xf>
    <xf numFmtId="0" fontId="8" fillId="0" borderId="13" xfId="0" applyFont="1" applyBorder="1" applyAlignment="1">
      <alignment vertical="center" wrapText="1"/>
    </xf>
    <xf numFmtId="4" fontId="8" fillId="0" borderId="13" xfId="0" applyNumberFormat="1" applyFont="1" applyBorder="1" applyAlignment="1">
      <alignment vertical="center" wrapText="1"/>
    </xf>
    <xf numFmtId="0" fontId="8" fillId="0" borderId="15" xfId="0" applyFont="1" applyBorder="1" applyAlignment="1">
      <alignment vertical="center" wrapText="1"/>
    </xf>
    <xf numFmtId="49" fontId="9" fillId="0" borderId="15" xfId="0" applyNumberFormat="1" applyFont="1" applyBorder="1" applyAlignment="1">
      <alignment horizontal="right" vertical="center" wrapText="1"/>
    </xf>
    <xf numFmtId="49" fontId="10" fillId="0" borderId="15" xfId="0" applyNumberFormat="1" applyFont="1" applyBorder="1" applyAlignment="1">
      <alignment horizontal="right" vertical="center" wrapText="1"/>
    </xf>
    <xf numFmtId="49" fontId="8" fillId="0" borderId="15" xfId="0" applyNumberFormat="1" applyFont="1" applyBorder="1" applyAlignment="1">
      <alignment horizontal="right" vertical="center" wrapText="1"/>
    </xf>
    <xf numFmtId="0" fontId="10" fillId="0" borderId="15" xfId="0" applyFont="1" applyBorder="1" applyAlignment="1">
      <alignment horizontal="right" vertical="center" wrapText="1"/>
    </xf>
    <xf numFmtId="0" fontId="8" fillId="0" borderId="15" xfId="0" applyFont="1" applyBorder="1" applyAlignment="1">
      <alignment horizontal="right" vertical="center" wrapText="1"/>
    </xf>
    <xf numFmtId="0" fontId="9" fillId="0" borderId="15" xfId="0" applyFont="1" applyBorder="1" applyAlignment="1">
      <alignment horizontal="right" vertical="center" wrapText="1"/>
    </xf>
    <xf numFmtId="49" fontId="49" fillId="0" borderId="15" xfId="0" applyNumberFormat="1" applyFont="1" applyBorder="1" applyAlignment="1">
      <alignment horizontal="right" vertical="center" wrapText="1"/>
    </xf>
    <xf numFmtId="49" fontId="25" fillId="0" borderId="15" xfId="0" applyNumberFormat="1" applyFont="1" applyBorder="1" applyAlignment="1">
      <alignment horizontal="right" vertical="center" wrapText="1"/>
    </xf>
    <xf numFmtId="49" fontId="8" fillId="0" borderId="0" xfId="0" applyNumberFormat="1" applyFont="1" applyAlignment="1">
      <alignment horizontal="right" vertical="center" wrapText="1"/>
    </xf>
    <xf numFmtId="0" fontId="9" fillId="0" borderId="15" xfId="0" applyFont="1" applyBorder="1" applyAlignment="1">
      <alignment horizontal="right" vertical="center"/>
    </xf>
    <xf numFmtId="49" fontId="9" fillId="0" borderId="15" xfId="0" applyNumberFormat="1" applyFont="1" applyBorder="1" applyAlignment="1">
      <alignment horizontal="right" vertical="center"/>
    </xf>
    <xf numFmtId="49" fontId="10" fillId="0" borderId="15" xfId="0" applyNumberFormat="1" applyFont="1" applyBorder="1" applyAlignment="1">
      <alignment horizontal="right" vertical="center"/>
    </xf>
    <xf numFmtId="49" fontId="8" fillId="0" borderId="27" xfId="0" applyNumberFormat="1" applyFont="1" applyBorder="1" applyAlignment="1">
      <alignment horizontal="right" vertical="center" wrapText="1"/>
    </xf>
    <xf numFmtId="0" fontId="9"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xf>
    <xf numFmtId="0" fontId="10" fillId="0" borderId="9" xfId="0" applyFont="1" applyBorder="1" applyAlignment="1">
      <alignment horizontal="center" vertical="center"/>
    </xf>
    <xf numFmtId="0" fontId="8" fillId="0" borderId="9" xfId="0" applyFont="1" applyBorder="1" applyAlignment="1">
      <alignment horizontal="center" vertical="center"/>
    </xf>
    <xf numFmtId="0" fontId="38" fillId="4" borderId="30" xfId="2" applyFont="1" applyFill="1" applyBorder="1" applyAlignment="1">
      <alignment horizontal="center" vertical="center" wrapText="1"/>
    </xf>
    <xf numFmtId="4" fontId="12" fillId="5" borderId="30" xfId="0" applyNumberFormat="1" applyFont="1" applyFill="1" applyBorder="1" applyAlignment="1">
      <alignment vertical="center" wrapText="1"/>
    </xf>
    <xf numFmtId="4" fontId="8" fillId="0" borderId="8" xfId="0" applyNumberFormat="1" applyFont="1" applyBorder="1" applyAlignment="1">
      <alignment horizontal="center" vertical="center" wrapText="1"/>
    </xf>
    <xf numFmtId="4" fontId="9" fillId="0" borderId="8" xfId="0" applyNumberFormat="1" applyFont="1" applyBorder="1" applyAlignment="1">
      <alignment vertical="center" wrapText="1"/>
    </xf>
    <xf numFmtId="4" fontId="8" fillId="0" borderId="8" xfId="0" applyNumberFormat="1" applyFont="1" applyBorder="1" applyAlignment="1">
      <alignment vertical="center" wrapText="1"/>
    </xf>
    <xf numFmtId="4" fontId="10" fillId="0" borderId="8" xfId="0" applyNumberFormat="1" applyFont="1" applyBorder="1" applyAlignment="1">
      <alignment vertical="center" wrapText="1"/>
    </xf>
    <xf numFmtId="4" fontId="50" fillId="0" borderId="8" xfId="0" applyNumberFormat="1" applyFont="1" applyBorder="1" applyAlignment="1">
      <alignment vertical="center" wrapText="1"/>
    </xf>
    <xf numFmtId="4" fontId="18" fillId="0" borderId="8" xfId="0" applyNumberFormat="1" applyFont="1" applyBorder="1" applyAlignment="1">
      <alignment vertical="center" wrapText="1"/>
    </xf>
    <xf numFmtId="4" fontId="50" fillId="0" borderId="0" xfId="0" applyNumberFormat="1" applyFont="1" applyAlignment="1">
      <alignment vertical="center" wrapText="1"/>
    </xf>
    <xf numFmtId="4" fontId="10" fillId="0" borderId="0" xfId="0" applyNumberFormat="1" applyFont="1" applyAlignment="1">
      <alignment vertical="center" wrapText="1"/>
    </xf>
    <xf numFmtId="4" fontId="9" fillId="0" borderId="8" xfId="0" applyNumberFormat="1" applyFont="1" applyBorder="1" applyAlignment="1">
      <alignment vertical="center"/>
    </xf>
    <xf numFmtId="4" fontId="8" fillId="0" borderId="8" xfId="0" applyNumberFormat="1" applyFont="1" applyBorder="1" applyAlignment="1">
      <alignment vertical="center"/>
    </xf>
    <xf numFmtId="4" fontId="10" fillId="0" borderId="8" xfId="0" applyNumberFormat="1" applyFont="1" applyBorder="1" applyAlignment="1">
      <alignment vertical="center"/>
    </xf>
    <xf numFmtId="4" fontId="8" fillId="0" borderId="26" xfId="0" applyNumberFormat="1" applyFont="1" applyBorder="1" applyAlignment="1">
      <alignment vertical="center" wrapText="1"/>
    </xf>
    <xf numFmtId="10" fontId="9" fillId="0" borderId="9" xfId="12" applyNumberFormat="1" applyFont="1" applyFill="1" applyBorder="1" applyAlignment="1">
      <alignment horizontal="center" vertical="center" wrapText="1"/>
    </xf>
    <xf numFmtId="10" fontId="8" fillId="0" borderId="9" xfId="12" applyNumberFormat="1" applyFont="1" applyFill="1" applyBorder="1" applyAlignment="1">
      <alignment horizontal="center" vertical="center" wrapText="1"/>
    </xf>
    <xf numFmtId="0" fontId="8" fillId="0" borderId="13" xfId="0" applyFont="1" applyBorder="1" applyAlignment="1">
      <alignment horizontal="center" vertical="center" wrapText="1"/>
    </xf>
    <xf numFmtId="0" fontId="39" fillId="4" borderId="4" xfId="2" applyFont="1" applyFill="1" applyBorder="1" applyAlignment="1">
      <alignment horizontal="center" vertical="center" wrapText="1"/>
    </xf>
    <xf numFmtId="0" fontId="39" fillId="4" borderId="31" xfId="2" applyFont="1" applyFill="1" applyBorder="1" applyAlignment="1">
      <alignment horizontal="center" vertical="center" wrapText="1"/>
    </xf>
    <xf numFmtId="4" fontId="12" fillId="0" borderId="9" xfId="2" applyNumberFormat="1" applyFont="1" applyBorder="1"/>
    <xf numFmtId="4" fontId="30" fillId="0" borderId="9" xfId="2" applyNumberFormat="1" applyFont="1" applyBorder="1"/>
    <xf numFmtId="4" fontId="9" fillId="0" borderId="9" xfId="2" applyNumberFormat="1" applyFont="1" applyBorder="1"/>
    <xf numFmtId="4" fontId="8" fillId="0" borderId="26" xfId="2" applyNumberFormat="1" applyFont="1" applyBorder="1"/>
    <xf numFmtId="4" fontId="8" fillId="0" borderId="13" xfId="2" applyNumberFormat="1" applyFont="1" applyBorder="1"/>
    <xf numFmtId="0" fontId="8" fillId="0" borderId="8" xfId="2" applyFont="1" applyBorder="1" applyAlignment="1">
      <alignment horizontal="center"/>
    </xf>
    <xf numFmtId="166" fontId="8" fillId="0" borderId="15" xfId="7" applyFont="1" applyFill="1" applyBorder="1" applyAlignment="1">
      <alignment horizontal="right" vertical="center"/>
    </xf>
    <xf numFmtId="166" fontId="12" fillId="0" borderId="15" xfId="7" applyFont="1" applyFill="1" applyBorder="1" applyAlignment="1">
      <alignment horizontal="right" vertical="center"/>
    </xf>
    <xf numFmtId="0" fontId="29" fillId="0" borderId="8" xfId="2" applyFont="1" applyBorder="1" applyAlignment="1">
      <alignment horizontal="center"/>
    </xf>
    <xf numFmtId="166" fontId="30" fillId="0" borderId="15" xfId="7" applyFont="1" applyFill="1" applyBorder="1" applyAlignment="1">
      <alignment horizontal="right" vertical="center"/>
    </xf>
    <xf numFmtId="166" fontId="9" fillId="0" borderId="15" xfId="7" applyFont="1" applyFill="1" applyBorder="1" applyAlignment="1">
      <alignment horizontal="right" vertical="center"/>
    </xf>
    <xf numFmtId="0" fontId="8" fillId="0" borderId="26" xfId="2" applyFont="1" applyBorder="1" applyAlignment="1">
      <alignment horizontal="center"/>
    </xf>
    <xf numFmtId="0" fontId="8" fillId="0" borderId="13" xfId="2" applyFont="1" applyBorder="1" applyAlignment="1">
      <alignment horizontal="center"/>
    </xf>
    <xf numFmtId="0" fontId="8" fillId="0" borderId="29" xfId="2" applyFont="1" applyBorder="1"/>
    <xf numFmtId="4" fontId="8" fillId="0" borderId="29" xfId="2" applyNumberFormat="1" applyFont="1" applyBorder="1" applyAlignment="1">
      <alignment horizontal="center" vertical="center" wrapText="1"/>
    </xf>
    <xf numFmtId="166" fontId="8" fillId="0" borderId="27" xfId="7" applyFont="1" applyFill="1" applyBorder="1" applyAlignment="1">
      <alignment horizontal="right"/>
    </xf>
    <xf numFmtId="4" fontId="8" fillId="0" borderId="8" xfId="0" applyNumberFormat="1" applyFont="1" applyBorder="1"/>
    <xf numFmtId="4" fontId="12" fillId="0" borderId="8" xfId="0" applyNumberFormat="1" applyFont="1" applyBorder="1"/>
    <xf numFmtId="4" fontId="30" fillId="0" borderId="8" xfId="0" applyNumberFormat="1" applyFont="1" applyBorder="1"/>
    <xf numFmtId="4" fontId="9" fillId="0" borderId="8" xfId="0" applyNumberFormat="1" applyFont="1" applyBorder="1"/>
    <xf numFmtId="4" fontId="8" fillId="0" borderId="26" xfId="0" applyNumberFormat="1" applyFont="1" applyBorder="1"/>
    <xf numFmtId="4" fontId="8" fillId="0" borderId="13" xfId="0" applyNumberFormat="1" applyFont="1" applyBorder="1"/>
    <xf numFmtId="0" fontId="9" fillId="3" borderId="4" xfId="2" applyFont="1" applyFill="1" applyBorder="1" applyAlignment="1">
      <alignment horizontal="center" vertical="center" wrapText="1"/>
    </xf>
    <xf numFmtId="0" fontId="9" fillId="3" borderId="35" xfId="2" applyFont="1" applyFill="1" applyBorder="1" applyAlignment="1">
      <alignment horizontal="center" vertical="center" wrapText="1"/>
    </xf>
    <xf numFmtId="4" fontId="12" fillId="5" borderId="30" xfId="0" applyNumberFormat="1" applyFont="1" applyFill="1" applyBorder="1" applyAlignment="1">
      <alignment horizontal="center" vertical="center"/>
    </xf>
    <xf numFmtId="4" fontId="12" fillId="5" borderId="4" xfId="0" applyNumberFormat="1" applyFont="1" applyFill="1" applyBorder="1" applyAlignment="1">
      <alignment horizontal="center" vertical="center"/>
    </xf>
    <xf numFmtId="4" fontId="12" fillId="5" borderId="31" xfId="0" applyNumberFormat="1" applyFont="1" applyFill="1" applyBorder="1" applyAlignment="1">
      <alignment horizontal="center" vertical="center"/>
    </xf>
    <xf numFmtId="4" fontId="12" fillId="5" borderId="35" xfId="0" applyNumberFormat="1" applyFont="1" applyFill="1" applyBorder="1" applyAlignment="1">
      <alignment horizontal="center" vertical="center"/>
    </xf>
    <xf numFmtId="166" fontId="8" fillId="0" borderId="15" xfId="9" applyFont="1" applyFill="1" applyBorder="1"/>
    <xf numFmtId="0" fontId="12" fillId="0" borderId="8" xfId="0" applyFont="1" applyBorder="1" applyAlignment="1">
      <alignment horizontal="center"/>
    </xf>
    <xf numFmtId="166" fontId="12" fillId="0" borderId="15" xfId="9" applyFont="1" applyFill="1" applyBorder="1" applyAlignment="1">
      <alignment horizontal="center"/>
    </xf>
    <xf numFmtId="0" fontId="29" fillId="0" borderId="8" xfId="0" applyFont="1" applyBorder="1" applyAlignment="1">
      <alignment horizontal="center"/>
    </xf>
    <xf numFmtId="166" fontId="30" fillId="0" borderId="15" xfId="9" applyFont="1" applyFill="1" applyBorder="1" applyAlignment="1">
      <alignment horizontal="center"/>
    </xf>
    <xf numFmtId="166" fontId="9" fillId="0" borderId="15" xfId="9" applyFont="1" applyFill="1" applyBorder="1" applyAlignment="1">
      <alignment horizontal="center"/>
    </xf>
    <xf numFmtId="0" fontId="8" fillId="0" borderId="26" xfId="0" applyFont="1" applyBorder="1" applyAlignment="1">
      <alignment horizontal="center"/>
    </xf>
    <xf numFmtId="0" fontId="8" fillId="0" borderId="29" xfId="0" applyFont="1" applyBorder="1"/>
    <xf numFmtId="4" fontId="8" fillId="0" borderId="29" xfId="0" applyNumberFormat="1" applyFont="1" applyBorder="1" applyAlignment="1">
      <alignment horizontal="center" vertical="center" wrapText="1"/>
    </xf>
    <xf numFmtId="166" fontId="8" fillId="0" borderId="27" xfId="9" applyFont="1" applyFill="1" applyBorder="1"/>
    <xf numFmtId="0" fontId="8" fillId="0" borderId="25" xfId="0" applyFont="1" applyBorder="1" applyAlignment="1">
      <alignment horizontal="center" vertical="center"/>
    </xf>
    <xf numFmtId="0" fontId="12" fillId="0" borderId="9" xfId="0"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right" vertical="center"/>
    </xf>
    <xf numFmtId="0" fontId="8" fillId="0" borderId="9" xfId="0" applyFont="1" applyBorder="1" applyAlignment="1">
      <alignment horizontal="right" vertical="center"/>
    </xf>
    <xf numFmtId="0" fontId="8" fillId="0" borderId="13" xfId="0" applyFont="1" applyBorder="1" applyAlignment="1">
      <alignment horizontal="center" vertical="center"/>
    </xf>
    <xf numFmtId="4" fontId="8" fillId="0" borderId="29" xfId="0" applyNumberFormat="1" applyFont="1" applyBorder="1"/>
    <xf numFmtId="4" fontId="47" fillId="7" borderId="4" xfId="11" applyNumberFormat="1" applyFont="1" applyFill="1" applyBorder="1" applyAlignment="1">
      <alignment horizontal="center" vertical="center"/>
    </xf>
    <xf numFmtId="4" fontId="47" fillId="7" borderId="4" xfId="11" applyNumberFormat="1" applyFont="1" applyFill="1" applyBorder="1" applyAlignment="1">
      <alignment horizontal="center" vertical="center" wrapText="1"/>
    </xf>
    <xf numFmtId="4" fontId="26" fillId="7" borderId="4" xfId="11" applyNumberFormat="1" applyFont="1" applyFill="1" applyBorder="1" applyAlignment="1">
      <alignment horizontal="center" vertical="center"/>
    </xf>
    <xf numFmtId="0" fontId="11" fillId="0" borderId="0" xfId="0" applyFont="1"/>
    <xf numFmtId="4" fontId="12" fillId="10" borderId="4" xfId="0" applyNumberFormat="1" applyFont="1" applyFill="1" applyBorder="1" applyAlignment="1">
      <alignment horizontal="center" vertical="center"/>
    </xf>
    <xf numFmtId="4" fontId="12" fillId="10" borderId="31" xfId="0" applyNumberFormat="1" applyFont="1" applyFill="1" applyBorder="1" applyAlignment="1">
      <alignment horizontal="center" vertical="center"/>
    </xf>
    <xf numFmtId="0" fontId="14" fillId="0" borderId="4" xfId="11" applyFont="1" applyBorder="1" applyAlignment="1">
      <alignment horizontal="left" vertical="center" indent="2"/>
    </xf>
    <xf numFmtId="0" fontId="14" fillId="0" borderId="13" xfId="11" applyFont="1" applyBorder="1" applyAlignment="1">
      <alignment horizontal="left" vertical="center" indent="2"/>
    </xf>
    <xf numFmtId="4" fontId="14" fillId="0" borderId="13" xfId="11" applyNumberFormat="1" applyFont="1" applyBorder="1" applyAlignment="1">
      <alignment horizontal="right" vertical="center"/>
    </xf>
    <xf numFmtId="0" fontId="57" fillId="8" borderId="0" xfId="11" applyFont="1" applyFill="1" applyAlignment="1">
      <alignment vertical="center"/>
    </xf>
    <xf numFmtId="4" fontId="24" fillId="8" borderId="0" xfId="11" applyNumberFormat="1" applyFont="1" applyFill="1" applyAlignment="1">
      <alignment vertical="center"/>
    </xf>
    <xf numFmtId="0" fontId="45" fillId="0" borderId="0" xfId="11" applyFont="1" applyAlignment="1">
      <alignment vertical="center"/>
    </xf>
    <xf numFmtId="0" fontId="58" fillId="0" borderId="0" xfId="0" applyFont="1"/>
    <xf numFmtId="0" fontId="8" fillId="0" borderId="0" xfId="10" applyFont="1"/>
    <xf numFmtId="4" fontId="8" fillId="0" borderId="0" xfId="10" applyNumberFormat="1" applyFont="1"/>
    <xf numFmtId="0" fontId="53" fillId="0" borderId="0" xfId="10" applyFont="1" applyAlignment="1">
      <alignment horizontal="center" vertical="center"/>
    </xf>
    <xf numFmtId="4" fontId="60" fillId="0" borderId="0" xfId="10" applyNumberFormat="1" applyFont="1"/>
    <xf numFmtId="10" fontId="9" fillId="0" borderId="0" xfId="10" applyNumberFormat="1" applyFont="1"/>
    <xf numFmtId="4" fontId="9" fillId="0" borderId="0" xfId="10" applyNumberFormat="1" applyFont="1"/>
    <xf numFmtId="0" fontId="9" fillId="0" borderId="0" xfId="10" applyFont="1"/>
    <xf numFmtId="0" fontId="8" fillId="0" borderId="8" xfId="10" applyFont="1" applyBorder="1" applyAlignment="1">
      <alignment vertical="center"/>
    </xf>
    <xf numFmtId="0" fontId="8" fillId="0" borderId="9" xfId="10" applyFont="1" applyBorder="1" applyAlignment="1">
      <alignment horizontal="center" vertical="center"/>
    </xf>
    <xf numFmtId="4" fontId="8" fillId="0" borderId="0" xfId="10" applyNumberFormat="1" applyFont="1" applyAlignment="1">
      <alignment horizontal="center" vertical="center"/>
    </xf>
    <xf numFmtId="10" fontId="8" fillId="0" borderId="9" xfId="10" applyNumberFormat="1" applyFont="1" applyBorder="1" applyAlignment="1">
      <alignment horizontal="center" vertical="center"/>
    </xf>
    <xf numFmtId="0" fontId="9" fillId="0" borderId="8" xfId="10" applyFont="1" applyBorder="1" applyAlignment="1">
      <alignment vertical="center"/>
    </xf>
    <xf numFmtId="0" fontId="9" fillId="0" borderId="9" xfId="10" applyFont="1" applyBorder="1" applyAlignment="1">
      <alignment horizontal="left" vertical="center"/>
    </xf>
    <xf numFmtId="4" fontId="9" fillId="0" borderId="36" xfId="10" applyNumberFormat="1" applyFont="1" applyBorder="1" applyAlignment="1">
      <alignment horizontal="right" vertical="center"/>
    </xf>
    <xf numFmtId="10" fontId="9" fillId="0" borderId="9" xfId="10" applyNumberFormat="1" applyFont="1" applyBorder="1" applyAlignment="1">
      <alignment horizontal="right" vertical="center"/>
    </xf>
    <xf numFmtId="0" fontId="8" fillId="0" borderId="9" xfId="10" applyFont="1" applyBorder="1" applyAlignment="1">
      <alignment vertical="center"/>
    </xf>
    <xf numFmtId="4" fontId="8" fillId="0" borderId="0" xfId="10" applyNumberFormat="1" applyFont="1" applyAlignment="1">
      <alignment vertical="center"/>
    </xf>
    <xf numFmtId="10" fontId="8" fillId="0" borderId="9" xfId="10" applyNumberFormat="1" applyFont="1" applyBorder="1" applyAlignment="1">
      <alignment vertical="center"/>
    </xf>
    <xf numFmtId="0" fontId="9" fillId="0" borderId="9" xfId="10" applyFont="1" applyBorder="1" applyAlignment="1">
      <alignment vertical="center"/>
    </xf>
    <xf numFmtId="4" fontId="9" fillId="0" borderId="0" xfId="10" applyNumberFormat="1" applyFont="1" applyAlignment="1">
      <alignment vertical="center"/>
    </xf>
    <xf numFmtId="10" fontId="9" fillId="0" borderId="9" xfId="10" applyNumberFormat="1" applyFont="1" applyBorder="1" applyAlignment="1">
      <alignment vertical="center"/>
    </xf>
    <xf numFmtId="4" fontId="53" fillId="0" borderId="0" xfId="10" applyNumberFormat="1" applyFont="1" applyAlignment="1">
      <alignment horizontal="center" vertical="center"/>
    </xf>
    <xf numFmtId="0" fontId="10" fillId="0" borderId="9" xfId="10" applyFont="1" applyBorder="1" applyAlignment="1">
      <alignment vertical="center"/>
    </xf>
    <xf numFmtId="4" fontId="10" fillId="0" borderId="0" xfId="10" applyNumberFormat="1" applyFont="1" applyAlignment="1">
      <alignment vertical="center"/>
    </xf>
    <xf numFmtId="0" fontId="8" fillId="3" borderId="8" xfId="10" applyFont="1" applyFill="1" applyBorder="1" applyAlignment="1">
      <alignment vertical="center"/>
    </xf>
    <xf numFmtId="0" fontId="8" fillId="3" borderId="9" xfId="10" applyFont="1" applyFill="1" applyBorder="1" applyAlignment="1">
      <alignment vertical="center"/>
    </xf>
    <xf numFmtId="4" fontId="8" fillId="3" borderId="0" xfId="10" applyNumberFormat="1" applyFont="1" applyFill="1" applyAlignment="1">
      <alignment vertical="center"/>
    </xf>
    <xf numFmtId="10" fontId="8" fillId="3" borderId="9" xfId="10" applyNumberFormat="1" applyFont="1" applyFill="1" applyBorder="1" applyAlignment="1">
      <alignment vertical="center"/>
    </xf>
    <xf numFmtId="0" fontId="9" fillId="0" borderId="0" xfId="10" applyFont="1" applyAlignment="1">
      <alignment horizontal="center" vertical="center"/>
    </xf>
    <xf numFmtId="43" fontId="8" fillId="0" borderId="0" xfId="18" applyFont="1"/>
    <xf numFmtId="0" fontId="9" fillId="0" borderId="9" xfId="10" applyFont="1" applyBorder="1" applyAlignment="1">
      <alignment vertical="center" wrapText="1"/>
    </xf>
    <xf numFmtId="0" fontId="10" fillId="0" borderId="9" xfId="10" applyFont="1" applyBorder="1" applyAlignment="1">
      <alignment vertical="center" wrapText="1"/>
    </xf>
    <xf numFmtId="4" fontId="52" fillId="0" borderId="0" xfId="10" applyNumberFormat="1" applyFont="1" applyAlignment="1">
      <alignment vertical="center"/>
    </xf>
    <xf numFmtId="0" fontId="8" fillId="0" borderId="9" xfId="10" applyFont="1" applyBorder="1" applyAlignment="1">
      <alignment vertical="center" wrapText="1"/>
    </xf>
    <xf numFmtId="0" fontId="61" fillId="0" borderId="8" xfId="10" applyFont="1" applyBorder="1" applyAlignment="1">
      <alignment vertical="center"/>
    </xf>
    <xf numFmtId="0" fontId="61" fillId="0" borderId="9" xfId="10" applyFont="1" applyBorder="1" applyAlignment="1">
      <alignment vertical="center"/>
    </xf>
    <xf numFmtId="4" fontId="61" fillId="0" borderId="0" xfId="10" applyNumberFormat="1" applyFont="1" applyAlignment="1">
      <alignment vertical="center"/>
    </xf>
    <xf numFmtId="10" fontId="61" fillId="0" borderId="9" xfId="10" applyNumberFormat="1" applyFont="1" applyBorder="1" applyAlignment="1">
      <alignment vertical="center"/>
    </xf>
    <xf numFmtId="0" fontId="53" fillId="0" borderId="0" xfId="10" applyFont="1" applyAlignment="1">
      <alignment horizontal="left" vertical="center"/>
    </xf>
    <xf numFmtId="0" fontId="61" fillId="3" borderId="8" xfId="10" applyFont="1" applyFill="1" applyBorder="1" applyAlignment="1">
      <alignment vertical="center"/>
    </xf>
    <xf numFmtId="0" fontId="61" fillId="3" borderId="9" xfId="10" applyFont="1" applyFill="1" applyBorder="1" applyAlignment="1">
      <alignment vertical="center"/>
    </xf>
    <xf numFmtId="4" fontId="61" fillId="3" borderId="0" xfId="10" applyNumberFormat="1" applyFont="1" applyFill="1" applyAlignment="1">
      <alignment vertical="center"/>
    </xf>
    <xf numFmtId="10" fontId="61" fillId="3" borderId="9" xfId="10" applyNumberFormat="1" applyFont="1" applyFill="1" applyBorder="1" applyAlignment="1">
      <alignment vertical="center"/>
    </xf>
    <xf numFmtId="0" fontId="10" fillId="0" borderId="8" xfId="10" applyFont="1" applyBorder="1" applyAlignment="1">
      <alignment vertical="center"/>
    </xf>
    <xf numFmtId="0" fontId="52" fillId="0" borderId="9" xfId="10" applyFont="1" applyBorder="1" applyAlignment="1">
      <alignment vertical="center"/>
    </xf>
    <xf numFmtId="4" fontId="9" fillId="0" borderId="0" xfId="10" applyNumberFormat="1" applyFont="1" applyAlignment="1">
      <alignment horizontal="center" wrapText="1"/>
    </xf>
    <xf numFmtId="4" fontId="53" fillId="0" borderId="0" xfId="10" applyNumberFormat="1" applyFont="1" applyAlignment="1">
      <alignment horizontal="right" vertical="center"/>
    </xf>
    <xf numFmtId="0" fontId="53" fillId="0" borderId="0" xfId="10" applyFont="1" applyAlignment="1">
      <alignment horizontal="right" vertical="center"/>
    </xf>
    <xf numFmtId="4" fontId="8" fillId="0" borderId="9" xfId="10" applyNumberFormat="1" applyFont="1" applyBorder="1" applyAlignment="1">
      <alignment vertical="center"/>
    </xf>
    <xf numFmtId="4" fontId="8" fillId="0" borderId="0" xfId="10" applyNumberFormat="1" applyFont="1" applyAlignment="1">
      <alignment horizontal="center"/>
    </xf>
    <xf numFmtId="0" fontId="8" fillId="11" borderId="8" xfId="10" applyFont="1" applyFill="1" applyBorder="1" applyAlignment="1">
      <alignment vertical="center"/>
    </xf>
    <xf numFmtId="0" fontId="8" fillId="11" borderId="9" xfId="10" applyFont="1" applyFill="1" applyBorder="1" applyAlignment="1">
      <alignment vertical="center" wrapText="1"/>
    </xf>
    <xf numFmtId="4" fontId="8" fillId="11" borderId="0" xfId="10" applyNumberFormat="1" applyFont="1" applyFill="1" applyAlignment="1">
      <alignment vertical="center"/>
    </xf>
    <xf numFmtId="10" fontId="8" fillId="11" borderId="9" xfId="10" applyNumberFormat="1" applyFont="1" applyFill="1" applyBorder="1" applyAlignment="1">
      <alignment vertical="center"/>
    </xf>
    <xf numFmtId="4" fontId="9" fillId="0" borderId="0" xfId="10" applyNumberFormat="1" applyFont="1" applyAlignment="1">
      <alignment horizontal="right" vertical="center"/>
    </xf>
    <xf numFmtId="4" fontId="62" fillId="0" borderId="0" xfId="19" applyNumberFormat="1" applyAlignment="1" applyProtection="1">
      <alignment horizontal="center"/>
    </xf>
    <xf numFmtId="0" fontId="63" fillId="0" borderId="8" xfId="10" applyFont="1" applyBorder="1" applyAlignment="1">
      <alignment vertical="center"/>
    </xf>
    <xf numFmtId="0" fontId="64" fillId="0" borderId="9" xfId="10" applyFont="1" applyBorder="1" applyAlignment="1">
      <alignment vertical="center"/>
    </xf>
    <xf numFmtId="4" fontId="64" fillId="0" borderId="0" xfId="10" applyNumberFormat="1" applyFont="1" applyAlignment="1">
      <alignment vertical="center"/>
    </xf>
    <xf numFmtId="0" fontId="8" fillId="11" borderId="9" xfId="10" applyFont="1" applyFill="1" applyBorder="1" applyAlignment="1">
      <alignment vertical="center"/>
    </xf>
    <xf numFmtId="4" fontId="62" fillId="0" borderId="0" xfId="18" applyNumberFormat="1" applyFont="1" applyAlignment="1" applyProtection="1">
      <alignment horizontal="center"/>
    </xf>
    <xf numFmtId="0" fontId="8" fillId="3" borderId="9" xfId="10" applyFont="1" applyFill="1" applyBorder="1" applyAlignment="1">
      <alignment vertical="center" wrapText="1"/>
    </xf>
    <xf numFmtId="0" fontId="8" fillId="0" borderId="0" xfId="10" applyFont="1" applyAlignment="1">
      <alignment vertical="center"/>
    </xf>
    <xf numFmtId="43" fontId="8" fillId="0" borderId="0" xfId="10" applyNumberFormat="1" applyFont="1"/>
    <xf numFmtId="0" fontId="8" fillId="0" borderId="26" xfId="10" applyFont="1" applyBorder="1" applyAlignment="1">
      <alignment vertical="center"/>
    </xf>
    <xf numFmtId="0" fontId="8" fillId="0" borderId="13" xfId="10" applyFont="1" applyBorder="1" applyAlignment="1">
      <alignment vertical="center"/>
    </xf>
    <xf numFmtId="0" fontId="8" fillId="0" borderId="27" xfId="10" applyFont="1" applyBorder="1" applyAlignment="1">
      <alignment vertical="center"/>
    </xf>
    <xf numFmtId="10" fontId="8" fillId="0" borderId="13" xfId="10" applyNumberFormat="1" applyFont="1" applyBorder="1" applyAlignment="1">
      <alignment vertical="center"/>
    </xf>
    <xf numFmtId="0" fontId="16" fillId="0" borderId="0" xfId="10" applyFont="1"/>
    <xf numFmtId="4" fontId="16" fillId="0" borderId="0" xfId="10" applyNumberFormat="1" applyFont="1"/>
    <xf numFmtId="10" fontId="37" fillId="0" borderId="0" xfId="10" applyNumberFormat="1" applyFont="1"/>
    <xf numFmtId="0" fontId="47" fillId="7" borderId="4" xfId="0" applyFont="1" applyFill="1" applyBorder="1" applyAlignment="1">
      <alignment horizontal="center" vertical="center" wrapText="1"/>
    </xf>
    <xf numFmtId="0" fontId="47" fillId="7" borderId="4" xfId="0" applyFont="1" applyFill="1" applyBorder="1" applyAlignment="1">
      <alignment horizontal="center" vertical="center"/>
    </xf>
    <xf numFmtId="0" fontId="13" fillId="0" borderId="4" xfId="11" applyFont="1" applyBorder="1" applyAlignment="1">
      <alignment wrapText="1"/>
    </xf>
    <xf numFmtId="4" fontId="13" fillId="7" borderId="4" xfId="11" applyNumberFormat="1" applyFont="1" applyFill="1" applyBorder="1" applyAlignment="1">
      <alignment horizontal="center" vertical="center"/>
    </xf>
    <xf numFmtId="0" fontId="39" fillId="4" borderId="32" xfId="2" applyFont="1" applyFill="1" applyBorder="1" applyAlignment="1">
      <alignment horizontal="center" vertical="center" wrapText="1"/>
    </xf>
    <xf numFmtId="49" fontId="49" fillId="0" borderId="0" xfId="0" applyNumberFormat="1" applyFont="1" applyAlignment="1">
      <alignment horizontal="right" vertical="center" wrapText="1"/>
    </xf>
    <xf numFmtId="49" fontId="50" fillId="0" borderId="9" xfId="0" applyNumberFormat="1" applyFont="1" applyBorder="1" applyAlignment="1">
      <alignment horizontal="left" vertical="center" wrapText="1"/>
    </xf>
    <xf numFmtId="0" fontId="50" fillId="0" borderId="9" xfId="0" applyFont="1" applyBorder="1" applyAlignment="1">
      <alignment horizontal="left" vertical="center" wrapText="1"/>
    </xf>
    <xf numFmtId="0" fontId="8" fillId="0" borderId="29" xfId="0" applyFont="1" applyBorder="1" applyAlignment="1">
      <alignment horizontal="center"/>
    </xf>
    <xf numFmtId="10" fontId="50" fillId="0" borderId="9" xfId="12" applyNumberFormat="1" applyFont="1" applyFill="1" applyBorder="1" applyAlignment="1">
      <alignment horizontal="center" vertical="center" wrapText="1"/>
    </xf>
    <xf numFmtId="0" fontId="9" fillId="0" borderId="0" xfId="2" applyFont="1" applyAlignment="1">
      <alignment vertical="center"/>
    </xf>
    <xf numFmtId="4" fontId="9" fillId="0" borderId="0" xfId="2" applyNumberFormat="1" applyFont="1" applyAlignment="1">
      <alignment vertical="center"/>
    </xf>
    <xf numFmtId="10" fontId="9" fillId="0" borderId="0" xfId="2" applyNumberFormat="1" applyFont="1" applyAlignment="1">
      <alignment vertical="center"/>
    </xf>
    <xf numFmtId="0" fontId="8" fillId="0" borderId="0" xfId="2" applyFont="1" applyAlignment="1">
      <alignment vertical="center"/>
    </xf>
    <xf numFmtId="3" fontId="8" fillId="0" borderId="0" xfId="2" applyNumberFormat="1" applyFont="1" applyAlignment="1">
      <alignment vertical="center"/>
    </xf>
    <xf numFmtId="0" fontId="40" fillId="4" borderId="4" xfId="2" applyFont="1" applyFill="1" applyBorder="1" applyAlignment="1">
      <alignment horizontal="center" vertical="center" wrapText="1"/>
    </xf>
    <xf numFmtId="4" fontId="40" fillId="4" borderId="4" xfId="2" applyNumberFormat="1" applyFont="1" applyFill="1" applyBorder="1" applyAlignment="1">
      <alignment horizontal="center" vertical="center" wrapText="1"/>
    </xf>
    <xf numFmtId="0" fontId="19" fillId="12" borderId="4" xfId="2" applyFont="1" applyFill="1" applyBorder="1" applyAlignment="1">
      <alignment horizontal="right" vertical="center" wrapText="1"/>
    </xf>
    <xf numFmtId="0" fontId="19" fillId="12" borderId="4" xfId="2" applyFont="1" applyFill="1" applyBorder="1" applyAlignment="1">
      <alignment vertical="center" wrapText="1"/>
    </xf>
    <xf numFmtId="0" fontId="19" fillId="12" borderId="4" xfId="2" applyFont="1" applyFill="1" applyBorder="1" applyAlignment="1">
      <alignment horizontal="center" vertical="center" wrapText="1"/>
    </xf>
    <xf numFmtId="4" fontId="19" fillId="12" borderId="4" xfId="2" applyNumberFormat="1" applyFont="1" applyFill="1" applyBorder="1" applyAlignment="1">
      <alignment horizontal="right" vertical="center" wrapText="1"/>
    </xf>
    <xf numFmtId="4" fontId="19" fillId="12" borderId="4" xfId="2" applyNumberFormat="1" applyFont="1" applyFill="1" applyBorder="1" applyAlignment="1">
      <alignment horizontal="center" vertical="center" wrapText="1"/>
    </xf>
    <xf numFmtId="0" fontId="19" fillId="5" borderId="4" xfId="2" applyFont="1" applyFill="1" applyBorder="1" applyAlignment="1">
      <alignment horizontal="right" vertical="center" wrapText="1"/>
    </xf>
    <xf numFmtId="0" fontId="19" fillId="5" borderId="4" xfId="2" applyFont="1" applyFill="1" applyBorder="1" applyAlignment="1">
      <alignment vertical="center" wrapText="1"/>
    </xf>
    <xf numFmtId="0" fontId="19" fillId="5" borderId="4" xfId="2" applyFont="1" applyFill="1" applyBorder="1" applyAlignment="1">
      <alignment horizontal="center" vertical="center" wrapText="1"/>
    </xf>
    <xf numFmtId="4" fontId="19" fillId="5" borderId="4" xfId="2" applyNumberFormat="1" applyFont="1" applyFill="1" applyBorder="1" applyAlignment="1">
      <alignment horizontal="right" vertical="center" wrapText="1"/>
    </xf>
    <xf numFmtId="0" fontId="13" fillId="6" borderId="4" xfId="2" applyFont="1" applyFill="1" applyBorder="1" applyAlignment="1">
      <alignment horizontal="right" vertical="center" wrapText="1"/>
    </xf>
    <xf numFmtId="0" fontId="13" fillId="6" borderId="4" xfId="2" applyFont="1" applyFill="1" applyBorder="1" applyAlignment="1">
      <alignment vertical="center" wrapText="1"/>
    </xf>
    <xf numFmtId="0" fontId="13" fillId="6" borderId="4" xfId="2" applyFont="1" applyFill="1" applyBorder="1" applyAlignment="1">
      <alignment horizontal="center" vertical="center" wrapText="1"/>
    </xf>
    <xf numFmtId="4" fontId="13" fillId="6" borderId="4" xfId="2" applyNumberFormat="1" applyFont="1" applyFill="1" applyBorder="1" applyAlignment="1" applyProtection="1">
      <alignment horizontal="right" vertical="center" wrapText="1"/>
      <protection locked="0"/>
    </xf>
    <xf numFmtId="0" fontId="14" fillId="0" borderId="4" xfId="2" applyBorder="1" applyAlignment="1">
      <alignment horizontal="right" vertical="center" wrapText="1"/>
    </xf>
    <xf numFmtId="4" fontId="14" fillId="0" borderId="4" xfId="2" applyNumberFormat="1" applyBorder="1" applyAlignment="1" applyProtection="1">
      <alignment horizontal="left" vertical="center" wrapText="1"/>
      <protection locked="0"/>
    </xf>
    <xf numFmtId="4" fontId="13" fillId="6" borderId="4" xfId="2" applyNumberFormat="1" applyFont="1" applyFill="1" applyBorder="1" applyAlignment="1" applyProtection="1">
      <alignment horizontal="left" vertical="center" wrapText="1"/>
      <protection locked="0"/>
    </xf>
    <xf numFmtId="49" fontId="8" fillId="0" borderId="4" xfId="2" applyNumberFormat="1" applyFont="1" applyBorder="1" applyAlignment="1">
      <alignment horizontal="right" vertical="center"/>
    </xf>
    <xf numFmtId="0" fontId="41" fillId="4" borderId="4" xfId="2" applyFont="1" applyFill="1" applyBorder="1" applyAlignment="1">
      <alignment horizontal="right" vertical="center" wrapText="1"/>
    </xf>
    <xf numFmtId="4" fontId="42" fillId="4" borderId="4" xfId="2" applyNumberFormat="1" applyFont="1" applyFill="1" applyBorder="1" applyAlignment="1" applyProtection="1">
      <alignment horizontal="right" vertical="center" wrapText="1"/>
      <protection locked="0"/>
    </xf>
    <xf numFmtId="0" fontId="14" fillId="0" borderId="0" xfId="2" applyAlignment="1">
      <alignment horizontal="right" vertical="center"/>
    </xf>
    <xf numFmtId="0" fontId="14" fillId="0" borderId="0" xfId="2" applyAlignment="1">
      <alignment vertical="center"/>
    </xf>
    <xf numFmtId="0" fontId="14" fillId="0" borderId="0" xfId="2" applyAlignment="1">
      <alignment horizontal="center" vertical="center"/>
    </xf>
    <xf numFmtId="0" fontId="13" fillId="0" borderId="0" xfId="2" applyFont="1" applyAlignment="1">
      <alignment vertical="center"/>
    </xf>
    <xf numFmtId="0" fontId="13" fillId="0" borderId="0" xfId="2" applyFont="1" applyAlignment="1">
      <alignment horizontal="center" vertical="center"/>
    </xf>
    <xf numFmtId="0" fontId="13" fillId="0" borderId="0" xfId="2" applyFont="1" applyAlignment="1">
      <alignment horizontal="left" vertical="center"/>
    </xf>
    <xf numFmtId="0" fontId="22" fillId="0" borderId="0" xfId="2" applyFont="1" applyAlignment="1">
      <alignment vertical="center"/>
    </xf>
    <xf numFmtId="0" fontId="14" fillId="0" borderId="4" xfId="0" applyFont="1" applyBorder="1" applyAlignment="1">
      <alignment vertical="center" wrapText="1"/>
    </xf>
    <xf numFmtId="0" fontId="11" fillId="0" borderId="0" xfId="0" applyFont="1" applyAlignment="1">
      <alignment wrapText="1"/>
    </xf>
    <xf numFmtId="0" fontId="14" fillId="0" borderId="0" xfId="0" applyFont="1" applyAlignment="1">
      <alignment horizontal="center" vertical="center"/>
    </xf>
    <xf numFmtId="0" fontId="69" fillId="0" borderId="0" xfId="22"/>
    <xf numFmtId="0" fontId="43" fillId="0" borderId="0" xfId="22" applyFont="1"/>
    <xf numFmtId="4" fontId="47" fillId="7" borderId="4" xfId="22" applyNumberFormat="1" applyFont="1" applyFill="1" applyBorder="1" applyAlignment="1">
      <alignment horizontal="center" vertical="center"/>
    </xf>
    <xf numFmtId="2" fontId="43" fillId="0" borderId="4" xfId="22" applyNumberFormat="1" applyFont="1" applyBorder="1" applyAlignment="1">
      <alignment vertical="center"/>
    </xf>
    <xf numFmtId="2" fontId="43" fillId="0" borderId="4" xfId="22" applyNumberFormat="1" applyFont="1" applyBorder="1" applyAlignment="1">
      <alignment vertical="center" wrapText="1"/>
    </xf>
    <xf numFmtId="4" fontId="43" fillId="0" borderId="4" xfId="22" applyNumberFormat="1" applyFont="1" applyBorder="1" applyAlignment="1">
      <alignment horizontal="right" vertical="center"/>
    </xf>
    <xf numFmtId="49" fontId="43" fillId="0" borderId="4" xfId="22" applyNumberFormat="1" applyFont="1" applyBorder="1" applyAlignment="1">
      <alignment vertical="center" wrapText="1"/>
    </xf>
    <xf numFmtId="4" fontId="43" fillId="0" borderId="4" xfId="22" applyNumberFormat="1" applyFont="1" applyBorder="1" applyAlignment="1">
      <alignment horizontal="right" vertical="center" wrapText="1"/>
    </xf>
    <xf numFmtId="0" fontId="43" fillId="0" borderId="0" xfId="22" applyFont="1" applyAlignment="1">
      <alignment wrapText="1"/>
    </xf>
    <xf numFmtId="2" fontId="46" fillId="0" borderId="4" xfId="22" applyNumberFormat="1" applyFont="1" applyBorder="1" applyAlignment="1">
      <alignment vertical="center"/>
    </xf>
    <xf numFmtId="4" fontId="46" fillId="0" borderId="4" xfId="22" applyNumberFormat="1" applyFont="1" applyBorder="1" applyAlignment="1">
      <alignment horizontal="right" vertical="center"/>
    </xf>
    <xf numFmtId="1" fontId="46" fillId="0" borderId="4" xfId="22" applyNumberFormat="1" applyFont="1" applyBorder="1" applyAlignment="1">
      <alignment horizontal="left" vertical="center" wrapText="1"/>
    </xf>
    <xf numFmtId="0" fontId="69" fillId="0" borderId="4" xfId="22" applyBorder="1"/>
    <xf numFmtId="4" fontId="43" fillId="0" borderId="0" xfId="22" applyNumberFormat="1" applyFont="1"/>
    <xf numFmtId="49" fontId="43" fillId="0" borderId="0" xfId="22" applyNumberFormat="1" applyFont="1"/>
    <xf numFmtId="0" fontId="71" fillId="8" borderId="0" xfId="22" applyFont="1" applyFill="1" applyAlignment="1">
      <alignment horizontal="left" vertical="top"/>
    </xf>
    <xf numFmtId="0" fontId="43" fillId="8" borderId="0" xfId="22" applyFont="1" applyFill="1"/>
    <xf numFmtId="0" fontId="43" fillId="0" borderId="0" xfId="22" applyFont="1" applyAlignment="1">
      <alignment horizontal="left" vertical="top"/>
    </xf>
    <xf numFmtId="0" fontId="71" fillId="0" borderId="0" xfId="22" applyFont="1"/>
    <xf numFmtId="4" fontId="71" fillId="0" borderId="0" xfId="22" applyNumberFormat="1" applyFont="1"/>
    <xf numFmtId="49" fontId="43" fillId="0" borderId="0" xfId="22" applyNumberFormat="1" applyFont="1" applyAlignment="1">
      <alignment horizontal="left" vertical="top"/>
    </xf>
    <xf numFmtId="0" fontId="43" fillId="0" borderId="0" xfId="22" applyFont="1" applyAlignment="1">
      <alignment horizontal="left"/>
    </xf>
    <xf numFmtId="0" fontId="13" fillId="0" borderId="13" xfId="11" applyFont="1" applyBorder="1" applyAlignment="1">
      <alignment vertical="center" wrapText="1"/>
    </xf>
    <xf numFmtId="1" fontId="68" fillId="0" borderId="4" xfId="22" applyNumberFormat="1" applyFont="1" applyBorder="1" applyAlignment="1">
      <alignment horizontal="left" vertical="center" wrapText="1"/>
    </xf>
    <xf numFmtId="4" fontId="47" fillId="7" borderId="4" xfId="11" applyNumberFormat="1" applyFont="1" applyFill="1" applyBorder="1" applyAlignment="1">
      <alignment horizontal="left" vertical="center"/>
    </xf>
    <xf numFmtId="4" fontId="43" fillId="0" borderId="0" xfId="22" applyNumberFormat="1" applyFont="1" applyAlignment="1">
      <alignment horizontal="left"/>
    </xf>
    <xf numFmtId="0" fontId="69" fillId="0" borderId="0" xfId="22" applyAlignment="1">
      <alignment horizontal="left"/>
    </xf>
    <xf numFmtId="0" fontId="9" fillId="0" borderId="8" xfId="0" applyFont="1" applyBorder="1" applyAlignment="1">
      <alignment vertical="center"/>
    </xf>
    <xf numFmtId="0" fontId="8" fillId="0" borderId="8" xfId="10" applyFont="1" applyBorder="1"/>
    <xf numFmtId="0" fontId="8" fillId="0" borderId="9" xfId="10" applyFont="1" applyBorder="1"/>
    <xf numFmtId="0" fontId="9" fillId="0" borderId="8" xfId="0" applyFont="1" applyBorder="1"/>
    <xf numFmtId="0" fontId="10" fillId="0" borderId="9" xfId="0" applyFont="1" applyBorder="1"/>
    <xf numFmtId="4" fontId="13" fillId="0" borderId="4" xfId="11" applyNumberFormat="1" applyFont="1" applyBorder="1" applyAlignment="1">
      <alignment horizontal="right" vertical="center"/>
    </xf>
    <xf numFmtId="166" fontId="14" fillId="0" borderId="0" xfId="9" applyFont="1" applyFill="1" applyAlignment="1">
      <alignment vertical="center"/>
    </xf>
    <xf numFmtId="1" fontId="14" fillId="0" borderId="4" xfId="11" applyNumberFormat="1" applyFont="1" applyBorder="1" applyAlignment="1">
      <alignment horizontal="center" vertical="center"/>
    </xf>
    <xf numFmtId="0" fontId="35" fillId="0" borderId="4" xfId="11" applyFont="1" applyBorder="1" applyAlignment="1">
      <alignment vertical="center"/>
    </xf>
    <xf numFmtId="0" fontId="35" fillId="0" borderId="4" xfId="11" applyFont="1" applyBorder="1" applyAlignment="1">
      <alignment vertical="center" wrapText="1"/>
    </xf>
    <xf numFmtId="0" fontId="24" fillId="0" borderId="4" xfId="11" applyFont="1" applyBorder="1" applyAlignment="1">
      <alignment horizontal="left" vertical="center" indent="1"/>
    </xf>
    <xf numFmtId="0" fontId="24" fillId="0" borderId="4" xfId="11" applyFont="1" applyBorder="1" applyAlignment="1">
      <alignment horizontal="left" vertical="center" indent="2"/>
    </xf>
    <xf numFmtId="0" fontId="35" fillId="0" borderId="4" xfId="11" applyFont="1" applyBorder="1" applyAlignment="1">
      <alignment horizontal="center" vertical="center"/>
    </xf>
    <xf numFmtId="0" fontId="35" fillId="0" borderId="13" xfId="11" applyFont="1" applyBorder="1" applyAlignment="1">
      <alignment vertical="center"/>
    </xf>
    <xf numFmtId="4" fontId="35" fillId="0" borderId="13" xfId="11" applyNumberFormat="1" applyFont="1" applyBorder="1" applyAlignment="1">
      <alignment vertical="center"/>
    </xf>
    <xf numFmtId="0" fontId="14" fillId="0" borderId="13" xfId="11" applyFont="1" applyBorder="1" applyAlignment="1">
      <alignment vertical="center"/>
    </xf>
    <xf numFmtId="4" fontId="8" fillId="0" borderId="0" xfId="0" applyNumberFormat="1" applyFont="1" applyAlignment="1">
      <alignment vertical="center"/>
    </xf>
    <xf numFmtId="4" fontId="8" fillId="0" borderId="15" xfId="0" applyNumberFormat="1" applyFont="1" applyBorder="1" applyAlignment="1">
      <alignment vertical="center" wrapText="1"/>
    </xf>
    <xf numFmtId="4" fontId="46" fillId="0" borderId="13" xfId="11" applyNumberFormat="1" applyFont="1" applyBorder="1" applyAlignment="1">
      <alignment vertical="center"/>
    </xf>
    <xf numFmtId="0" fontId="46" fillId="0" borderId="0" xfId="11" applyFont="1" applyAlignment="1">
      <alignment horizontal="center" vertical="center"/>
    </xf>
    <xf numFmtId="0" fontId="46" fillId="0" borderId="0" xfId="11" applyFont="1" applyAlignment="1">
      <alignment horizontal="center" vertical="center" wrapText="1"/>
    </xf>
    <xf numFmtId="4" fontId="13" fillId="0" borderId="0" xfId="11" applyNumberFormat="1" applyFont="1" applyAlignment="1">
      <alignment horizontal="center" vertical="center" wrapText="1"/>
    </xf>
    <xf numFmtId="0" fontId="13" fillId="0" borderId="0" xfId="11" applyFont="1" applyAlignment="1">
      <alignment horizontal="center" vertical="center" wrapText="1"/>
    </xf>
    <xf numFmtId="4" fontId="24" fillId="0" borderId="0" xfId="11" applyNumberFormat="1" applyFont="1" applyAlignment="1">
      <alignment horizontal="center" vertical="center"/>
    </xf>
    <xf numFmtId="4" fontId="75" fillId="0" borderId="24" xfId="0" applyNumberFormat="1" applyFont="1" applyBorder="1"/>
    <xf numFmtId="0" fontId="46" fillId="8" borderId="24" xfId="0" applyFont="1" applyFill="1" applyBorder="1" applyAlignment="1">
      <alignment vertical="top" wrapText="1"/>
    </xf>
    <xf numFmtId="49" fontId="71" fillId="0" borderId="0" xfId="22" applyNumberFormat="1" applyFont="1"/>
    <xf numFmtId="4" fontId="75" fillId="0" borderId="42" xfId="0" applyNumberFormat="1" applyFont="1" applyBorder="1"/>
    <xf numFmtId="4" fontId="47" fillId="13" borderId="4" xfId="0" applyNumberFormat="1" applyFont="1" applyFill="1" applyBorder="1" applyAlignment="1">
      <alignment horizontal="center" vertical="center"/>
    </xf>
    <xf numFmtId="4" fontId="47" fillId="13" borderId="4" xfId="0" applyNumberFormat="1" applyFont="1" applyFill="1" applyBorder="1" applyAlignment="1">
      <alignment horizontal="center" vertical="center" wrapText="1"/>
    </xf>
    <xf numFmtId="4" fontId="75" fillId="0" borderId="38" xfId="0" applyNumberFormat="1" applyFont="1" applyBorder="1"/>
    <xf numFmtId="0" fontId="13" fillId="0" borderId="4" xfId="11" applyFont="1" applyBorder="1" applyAlignment="1">
      <alignment horizontal="left" vertical="center" wrapText="1"/>
    </xf>
    <xf numFmtId="4" fontId="71" fillId="0" borderId="0" xfId="22" applyNumberFormat="1" applyFont="1" applyAlignment="1">
      <alignment horizontal="left"/>
    </xf>
    <xf numFmtId="4" fontId="46" fillId="0" borderId="4" xfId="22" applyNumberFormat="1" applyFont="1" applyBorder="1" applyAlignment="1">
      <alignment horizontal="center" vertical="center"/>
    </xf>
    <xf numFmtId="4" fontId="46" fillId="0" borderId="0" xfId="22" applyNumberFormat="1" applyFont="1" applyAlignment="1">
      <alignment horizontal="center"/>
    </xf>
    <xf numFmtId="0" fontId="45" fillId="8" borderId="0" xfId="22" applyFont="1" applyFill="1" applyAlignment="1">
      <alignment horizontal="center" vertical="top"/>
    </xf>
    <xf numFmtId="0" fontId="46" fillId="0" borderId="0" xfId="22" applyFont="1" applyAlignment="1">
      <alignment horizontal="center" vertical="top"/>
    </xf>
    <xf numFmtId="4" fontId="45" fillId="0" borderId="0" xfId="22" applyNumberFormat="1" applyFont="1" applyAlignment="1">
      <alignment horizontal="center"/>
    </xf>
    <xf numFmtId="0" fontId="46" fillId="0" borderId="0" xfId="22" applyFont="1" applyAlignment="1">
      <alignment horizontal="center"/>
    </xf>
    <xf numFmtId="0" fontId="76" fillId="0" borderId="0" xfId="22" applyFont="1" applyAlignment="1">
      <alignment horizontal="center"/>
    </xf>
    <xf numFmtId="4" fontId="75" fillId="0" borderId="41" xfId="0" applyNumberFormat="1" applyFont="1" applyBorder="1"/>
    <xf numFmtId="0" fontId="43" fillId="0" borderId="4" xfId="0" applyFont="1" applyBorder="1"/>
    <xf numFmtId="2" fontId="46" fillId="0" borderId="4" xfId="22" applyNumberFormat="1" applyFont="1" applyBorder="1" applyAlignment="1">
      <alignment vertical="center" wrapText="1"/>
    </xf>
    <xf numFmtId="0" fontId="71" fillId="8" borderId="0" xfId="22" applyFont="1" applyFill="1" applyAlignment="1">
      <alignment horizontal="left" vertical="top" wrapText="1"/>
    </xf>
    <xf numFmtId="0" fontId="43" fillId="0" borderId="0" xfId="22" applyFont="1" applyAlignment="1">
      <alignment horizontal="left" vertical="top" wrapText="1"/>
    </xf>
    <xf numFmtId="0" fontId="69" fillId="0" borderId="0" xfId="22" applyAlignment="1">
      <alignment wrapText="1"/>
    </xf>
    <xf numFmtId="43" fontId="47" fillId="7" borderId="4" xfId="24" applyFont="1" applyFill="1" applyBorder="1" applyAlignment="1">
      <alignment horizontal="center" vertical="center" wrapText="1"/>
    </xf>
    <xf numFmtId="43" fontId="46" fillId="0" borderId="4" xfId="24" applyFont="1" applyBorder="1" applyAlignment="1">
      <alignment horizontal="right" vertical="center" wrapText="1"/>
    </xf>
    <xf numFmtId="43" fontId="43" fillId="0" borderId="4" xfId="24" applyFont="1" applyBorder="1" applyAlignment="1">
      <alignment horizontal="right" vertical="center" wrapText="1"/>
    </xf>
    <xf numFmtId="43" fontId="13" fillId="0" borderId="4" xfId="24" applyFont="1" applyBorder="1" applyAlignment="1">
      <alignment vertical="center" wrapText="1"/>
    </xf>
    <xf numFmtId="43" fontId="43" fillId="0" borderId="0" xfId="24" applyFont="1" applyAlignment="1">
      <alignment wrapText="1"/>
    </xf>
    <xf numFmtId="43" fontId="71" fillId="8" borderId="0" xfId="24" applyFont="1" applyFill="1" applyAlignment="1">
      <alignment horizontal="left" vertical="top" wrapText="1"/>
    </xf>
    <xf numFmtId="43" fontId="43" fillId="0" borderId="0" xfId="24" applyFont="1" applyAlignment="1">
      <alignment horizontal="left" vertical="top" wrapText="1"/>
    </xf>
    <xf numFmtId="43" fontId="69" fillId="0" borderId="0" xfId="24" applyFont="1" applyAlignment="1">
      <alignment wrapText="1"/>
    </xf>
    <xf numFmtId="43" fontId="71" fillId="0" borderId="0" xfId="24" applyFont="1" applyAlignment="1"/>
    <xf numFmtId="43" fontId="43" fillId="0" borderId="0" xfId="24" applyFont="1" applyAlignment="1"/>
    <xf numFmtId="0" fontId="72" fillId="0" borderId="0" xfId="22" applyFont="1"/>
    <xf numFmtId="0" fontId="14" fillId="0" borderId="4" xfId="0" applyFont="1" applyBorder="1" applyAlignment="1">
      <alignment horizontal="left" vertical="center" wrapText="1"/>
    </xf>
    <xf numFmtId="0" fontId="46" fillId="8" borderId="41" xfId="0" applyFont="1" applyFill="1" applyBorder="1" applyAlignment="1">
      <alignment vertical="top" wrapText="1"/>
    </xf>
    <xf numFmtId="4" fontId="47" fillId="7" borderId="31" xfId="11" applyNumberFormat="1" applyFont="1" applyFill="1" applyBorder="1" applyAlignment="1">
      <alignment horizontal="center" vertical="center"/>
    </xf>
    <xf numFmtId="0" fontId="46" fillId="8" borderId="4" xfId="0" applyFont="1" applyFill="1" applyBorder="1" applyAlignment="1">
      <alignment horizontal="left"/>
    </xf>
    <xf numFmtId="0" fontId="14" fillId="0" borderId="4" xfId="2" applyBorder="1" applyAlignment="1">
      <alignment horizontal="left" vertical="center" wrapText="1"/>
    </xf>
    <xf numFmtId="0" fontId="8" fillId="0" borderId="0" xfId="0" applyFont="1" applyAlignment="1">
      <alignment vertical="center"/>
    </xf>
    <xf numFmtId="4" fontId="16" fillId="0" borderId="0" xfId="0" applyNumberFormat="1" applyFont="1" applyAlignment="1">
      <alignment vertical="center"/>
    </xf>
    <xf numFmtId="0" fontId="9" fillId="0" borderId="0" xfId="0" applyFont="1" applyAlignment="1">
      <alignment vertical="center"/>
    </xf>
    <xf numFmtId="4" fontId="9" fillId="0" borderId="0" xfId="0" applyNumberFormat="1" applyFont="1" applyAlignment="1">
      <alignment vertical="center"/>
    </xf>
    <xf numFmtId="10" fontId="9" fillId="0" borderId="0" xfId="0" applyNumberFormat="1" applyFont="1" applyAlignment="1">
      <alignment vertical="center"/>
    </xf>
    <xf numFmtId="0" fontId="12" fillId="0" borderId="0" xfId="0" applyFont="1" applyAlignment="1">
      <alignment horizontal="center" vertical="center"/>
    </xf>
    <xf numFmtId="4" fontId="12" fillId="0" borderId="0" xfId="0" applyNumberFormat="1" applyFont="1" applyAlignment="1">
      <alignment vertical="center"/>
    </xf>
    <xf numFmtId="10" fontId="12" fillId="0" borderId="0" xfId="0" applyNumberFormat="1" applyFont="1" applyAlignment="1">
      <alignment vertical="center"/>
    </xf>
    <xf numFmtId="0" fontId="8" fillId="0" borderId="0" xfId="0" applyFont="1" applyAlignment="1">
      <alignment vertical="center" wrapText="1"/>
    </xf>
    <xf numFmtId="0" fontId="12" fillId="0" borderId="0" xfId="0" applyFont="1" applyAlignment="1">
      <alignment horizontal="center" vertical="center" wrapText="1"/>
    </xf>
    <xf numFmtId="0" fontId="8" fillId="0" borderId="4" xfId="0" applyFont="1" applyBorder="1" applyAlignment="1">
      <alignment horizontal="center" vertical="center"/>
    </xf>
    <xf numFmtId="49" fontId="8" fillId="0" borderId="4" xfId="0" applyNumberFormat="1" applyFont="1" applyBorder="1" applyAlignment="1">
      <alignment horizontal="center" vertical="center"/>
    </xf>
    <xf numFmtId="4" fontId="8" fillId="0" borderId="4" xfId="0" applyNumberFormat="1" applyFont="1" applyBorder="1" applyAlignment="1">
      <alignment vertical="center"/>
    </xf>
    <xf numFmtId="10" fontId="8" fillId="0" borderId="4" xfId="0" applyNumberFormat="1" applyFont="1" applyBorder="1" applyAlignment="1">
      <alignment vertical="center"/>
    </xf>
    <xf numFmtId="0" fontId="9" fillId="0" borderId="0" xfId="2" applyFont="1" applyAlignment="1">
      <alignment wrapText="1"/>
    </xf>
    <xf numFmtId="0" fontId="8" fillId="0" borderId="4" xfId="0" applyFont="1" applyBorder="1" applyAlignment="1">
      <alignment vertical="center" wrapText="1"/>
    </xf>
    <xf numFmtId="0" fontId="9" fillId="0" borderId="0" xfId="0" applyFont="1" applyAlignment="1">
      <alignment vertical="center" wrapText="1"/>
    </xf>
    <xf numFmtId="0" fontId="16" fillId="0" borderId="0" xfId="0" applyFont="1" applyAlignment="1">
      <alignment wrapText="1"/>
    </xf>
    <xf numFmtId="0" fontId="39" fillId="4" borderId="4" xfId="0" applyFont="1" applyFill="1" applyBorder="1" applyAlignment="1">
      <alignment horizontal="center" vertical="center" wrapText="1"/>
    </xf>
    <xf numFmtId="49" fontId="8" fillId="0" borderId="4" xfId="0" applyNumberFormat="1" applyFont="1" applyBorder="1" applyAlignment="1">
      <alignment vertical="center" wrapText="1"/>
    </xf>
    <xf numFmtId="4" fontId="8" fillId="0" borderId="4" xfId="0" applyNumberFormat="1" applyFont="1" applyBorder="1" applyAlignment="1">
      <alignment horizontal="center" vertical="center" wrapText="1"/>
    </xf>
    <xf numFmtId="4" fontId="39" fillId="4" borderId="4" xfId="0" applyNumberFormat="1" applyFont="1" applyFill="1" applyBorder="1" applyAlignment="1">
      <alignment vertical="center" wrapText="1"/>
    </xf>
    <xf numFmtId="10" fontId="39" fillId="4" borderId="4" xfId="0" applyNumberFormat="1" applyFont="1" applyFill="1" applyBorder="1" applyAlignment="1">
      <alignment vertical="center" wrapText="1"/>
    </xf>
    <xf numFmtId="49" fontId="12" fillId="20" borderId="4" xfId="0" applyNumberFormat="1" applyFont="1" applyFill="1" applyBorder="1" applyAlignment="1">
      <alignment horizontal="center" vertical="center"/>
    </xf>
    <xf numFmtId="0" fontId="12" fillId="20" borderId="4" xfId="0" applyFont="1" applyFill="1" applyBorder="1" applyAlignment="1">
      <alignment horizontal="left" vertical="center" wrapText="1"/>
    </xf>
    <xf numFmtId="4" fontId="11" fillId="20" borderId="4" xfId="0" applyNumberFormat="1" applyFont="1" applyFill="1" applyBorder="1" applyAlignment="1">
      <alignment horizontal="center" vertical="center" wrapText="1"/>
    </xf>
    <xf numFmtId="0" fontId="11" fillId="20" borderId="4" xfId="0" applyFont="1" applyFill="1" applyBorder="1" applyAlignment="1">
      <alignment vertical="center" wrapText="1"/>
    </xf>
    <xf numFmtId="4" fontId="12" fillId="20" borderId="4" xfId="0" applyNumberFormat="1" applyFont="1" applyFill="1" applyBorder="1" applyAlignment="1">
      <alignment vertical="center"/>
    </xf>
    <xf numFmtId="10" fontId="12" fillId="20" borderId="4" xfId="0" applyNumberFormat="1" applyFont="1" applyFill="1" applyBorder="1" applyAlignment="1">
      <alignment vertical="center"/>
    </xf>
    <xf numFmtId="4" fontId="11" fillId="0" borderId="8" xfId="0" applyNumberFormat="1" applyFont="1" applyBorder="1" applyAlignment="1">
      <alignment horizontal="center" vertical="center" wrapText="1"/>
    </xf>
    <xf numFmtId="4" fontId="11" fillId="0" borderId="4" xfId="0" applyNumberFormat="1" applyFont="1" applyBorder="1" applyAlignment="1">
      <alignment vertical="center"/>
    </xf>
    <xf numFmtId="4" fontId="11" fillId="0" borderId="30" xfId="0" applyNumberFormat="1" applyFont="1" applyBorder="1" applyAlignment="1">
      <alignment horizontal="center" vertical="center" wrapText="1"/>
    </xf>
    <xf numFmtId="0" fontId="14" fillId="0" borderId="4" xfId="11" applyFont="1" applyBorder="1" applyAlignment="1">
      <alignment horizontal="left" vertical="center" wrapText="1" indent="2"/>
    </xf>
    <xf numFmtId="4" fontId="13" fillId="0" borderId="4" xfId="22" applyNumberFormat="1" applyFont="1" applyBorder="1" applyAlignment="1">
      <alignment horizontal="center" vertical="center"/>
    </xf>
    <xf numFmtId="2" fontId="14" fillId="0" borderId="4" xfId="22" applyNumberFormat="1" applyFont="1" applyBorder="1" applyAlignment="1">
      <alignment vertical="center" wrapText="1"/>
    </xf>
    <xf numFmtId="4" fontId="14" fillId="0" borderId="4" xfId="22" applyNumberFormat="1" applyFont="1" applyBorder="1" applyAlignment="1">
      <alignment horizontal="right" vertical="center"/>
    </xf>
    <xf numFmtId="0" fontId="14" fillId="0" borderId="4" xfId="0" applyFont="1" applyBorder="1"/>
    <xf numFmtId="0" fontId="79" fillId="0" borderId="0" xfId="34" applyFont="1"/>
    <xf numFmtId="0" fontId="82" fillId="17" borderId="4" xfId="34" applyFont="1" applyFill="1" applyBorder="1" applyAlignment="1">
      <alignment horizontal="center" vertical="center" wrapText="1"/>
    </xf>
    <xf numFmtId="0" fontId="85" fillId="16" borderId="38" xfId="34" applyFont="1" applyFill="1" applyBorder="1" applyAlignment="1">
      <alignment horizontal="center" vertical="center" wrapText="1"/>
    </xf>
    <xf numFmtId="0" fontId="85" fillId="16" borderId="39" xfId="34" applyFont="1" applyFill="1" applyBorder="1" applyAlignment="1">
      <alignment horizontal="center" vertical="center" wrapText="1"/>
    </xf>
    <xf numFmtId="0" fontId="86" fillId="14" borderId="37" xfId="34" applyFont="1" applyFill="1" applyBorder="1" applyAlignment="1">
      <alignment vertical="center"/>
    </xf>
    <xf numFmtId="43" fontId="87" fillId="15" borderId="4" xfId="34" applyNumberFormat="1" applyFont="1" applyFill="1" applyBorder="1" applyAlignment="1">
      <alignment vertical="center"/>
    </xf>
    <xf numFmtId="0" fontId="68" fillId="16" borderId="37" xfId="34" applyFont="1" applyFill="1" applyBorder="1" applyAlignment="1">
      <alignment vertical="center" wrapText="1"/>
    </xf>
    <xf numFmtId="43" fontId="79" fillId="0" borderId="4" xfId="35" applyFont="1" applyBorder="1" applyAlignment="1" applyProtection="1">
      <alignment vertical="center"/>
      <protection locked="0"/>
    </xf>
    <xf numFmtId="0" fontId="68" fillId="16" borderId="40" xfId="34" applyFont="1" applyFill="1" applyBorder="1" applyAlignment="1">
      <alignment vertical="center" wrapText="1"/>
    </xf>
    <xf numFmtId="0" fontId="68" fillId="16" borderId="41" xfId="34" applyFont="1" applyFill="1" applyBorder="1" applyAlignment="1">
      <alignment vertical="center" wrapText="1"/>
    </xf>
    <xf numFmtId="0" fontId="68" fillId="16" borderId="41" xfId="34" applyFont="1" applyFill="1" applyBorder="1" applyAlignment="1">
      <alignment vertical="center"/>
    </xf>
    <xf numFmtId="0" fontId="79" fillId="0" borderId="0" xfId="34" applyFont="1" applyAlignment="1">
      <alignment vertical="center"/>
    </xf>
    <xf numFmtId="43" fontId="79" fillId="0" borderId="0" xfId="34" applyNumberFormat="1" applyFont="1" applyAlignment="1">
      <alignment vertical="center"/>
    </xf>
    <xf numFmtId="0" fontId="82" fillId="19" borderId="37" xfId="34" applyFont="1" applyFill="1" applyBorder="1" applyAlignment="1">
      <alignment horizontal="center" vertical="center" wrapText="1"/>
    </xf>
    <xf numFmtId="0" fontId="82" fillId="17" borderId="40" xfId="34" applyFont="1" applyFill="1" applyBorder="1" applyAlignment="1">
      <alignment horizontal="center" vertical="center" wrapText="1"/>
    </xf>
    <xf numFmtId="0" fontId="82" fillId="17" borderId="0" xfId="34" applyFont="1" applyFill="1" applyAlignment="1">
      <alignment horizontal="center" vertical="center" wrapText="1"/>
    </xf>
    <xf numFmtId="0" fontId="79" fillId="0" borderId="0" xfId="34" applyFont="1" applyAlignment="1">
      <alignment horizontal="center" vertical="center" wrapText="1"/>
    </xf>
    <xf numFmtId="0" fontId="59" fillId="0" borderId="4" xfId="34" applyFont="1" applyBorder="1" applyAlignment="1" applyProtection="1">
      <alignment horizontal="left" vertical="center" wrapText="1"/>
      <protection locked="0"/>
    </xf>
    <xf numFmtId="0" fontId="90" fillId="0" borderId="4" xfId="34" applyFont="1" applyBorder="1" applyAlignment="1" applyProtection="1">
      <alignment vertical="center" wrapText="1"/>
      <protection locked="0"/>
    </xf>
    <xf numFmtId="0" fontId="73" fillId="0" borderId="4" xfId="34" applyFont="1" applyBorder="1" applyAlignment="1" applyProtection="1">
      <alignment vertical="center" wrapText="1"/>
      <protection locked="0"/>
    </xf>
    <xf numFmtId="0" fontId="59" fillId="0" borderId="4" xfId="34" applyFont="1" applyBorder="1" applyAlignment="1" applyProtection="1">
      <alignment vertical="center" wrapText="1"/>
      <protection locked="0"/>
    </xf>
    <xf numFmtId="0" fontId="59" fillId="0" borderId="25" xfId="34" applyFont="1" applyBorder="1" applyAlignment="1" applyProtection="1">
      <alignment horizontal="left" vertical="center" wrapText="1"/>
      <protection locked="0"/>
    </xf>
    <xf numFmtId="0" fontId="21" fillId="0" borderId="0" xfId="0" applyFont="1" applyAlignment="1">
      <alignment horizontal="center"/>
    </xf>
    <xf numFmtId="0" fontId="26" fillId="0" borderId="0" xfId="0" applyFont="1" applyAlignment="1">
      <alignment horizontal="center"/>
    </xf>
    <xf numFmtId="4" fontId="9" fillId="0" borderId="0" xfId="10" applyNumberFormat="1" applyFont="1" applyAlignment="1">
      <alignment horizontal="center" wrapText="1"/>
    </xf>
    <xf numFmtId="0" fontId="45" fillId="0" borderId="0" xfId="11" applyFont="1" applyAlignment="1">
      <alignment horizontal="center" vertical="center"/>
    </xf>
    <xf numFmtId="0" fontId="13" fillId="0" borderId="0" xfId="10" applyFont="1" applyAlignment="1">
      <alignment horizontal="center"/>
    </xf>
    <xf numFmtId="0" fontId="36" fillId="4" borderId="4" xfId="10" applyFont="1" applyFill="1" applyBorder="1" applyAlignment="1">
      <alignment horizontal="center" vertical="center"/>
    </xf>
    <xf numFmtId="4" fontId="36" fillId="4" borderId="4" xfId="10" applyNumberFormat="1" applyFont="1" applyFill="1" applyBorder="1" applyAlignment="1">
      <alignment horizontal="center" vertical="center"/>
    </xf>
    <xf numFmtId="10" fontId="36" fillId="4" borderId="25" xfId="10" applyNumberFormat="1" applyFont="1" applyFill="1" applyBorder="1" applyAlignment="1">
      <alignment horizontal="center" vertical="center" wrapText="1"/>
    </xf>
    <xf numFmtId="10" fontId="36" fillId="4" borderId="13" xfId="10" applyNumberFormat="1" applyFont="1" applyFill="1" applyBorder="1" applyAlignment="1">
      <alignment horizontal="center" vertical="center"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3" fillId="0" borderId="0" xfId="0" applyFont="1" applyAlignment="1">
      <alignment horizontal="center"/>
    </xf>
    <xf numFmtId="0" fontId="38" fillId="4" borderId="4" xfId="2" applyFont="1" applyFill="1" applyBorder="1" applyAlignment="1">
      <alignment horizontal="center" vertical="center" wrapText="1"/>
    </xf>
    <xf numFmtId="0" fontId="21" fillId="0" borderId="0" xfId="0" applyFont="1" applyAlignment="1">
      <alignment horizontal="center" vertical="center" wrapText="1"/>
    </xf>
    <xf numFmtId="0" fontId="13" fillId="0" borderId="0" xfId="0" applyFont="1" applyAlignment="1">
      <alignment horizontal="center" vertical="center" wrapText="1"/>
    </xf>
    <xf numFmtId="0" fontId="12" fillId="5" borderId="31"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38" fillId="4" borderId="31" xfId="2" applyFont="1" applyFill="1" applyBorder="1" applyAlignment="1">
      <alignment horizontal="center" vertical="center" wrapText="1"/>
    </xf>
    <xf numFmtId="0" fontId="26" fillId="0" borderId="0" xfId="0" applyFont="1" applyAlignment="1">
      <alignment horizontal="center" vertical="center" wrapText="1"/>
    </xf>
    <xf numFmtId="0" fontId="12" fillId="10" borderId="4" xfId="0" applyFont="1" applyFill="1" applyBorder="1" applyAlignment="1">
      <alignment horizontal="center" vertical="center" wrapText="1"/>
    </xf>
    <xf numFmtId="0" fontId="12" fillId="10" borderId="30" xfId="0" applyFont="1" applyFill="1" applyBorder="1" applyAlignment="1">
      <alignment horizontal="center" vertical="center" wrapText="1"/>
    </xf>
    <xf numFmtId="0" fontId="21" fillId="0" borderId="0" xfId="2" applyFont="1" applyAlignment="1">
      <alignment horizontal="center"/>
    </xf>
    <xf numFmtId="0" fontId="13" fillId="0" borderId="0" xfId="2" applyFont="1" applyAlignment="1">
      <alignment horizontal="center"/>
    </xf>
    <xf numFmtId="0" fontId="26" fillId="0" borderId="0" xfId="2" applyFont="1" applyAlignment="1">
      <alignment horizontal="center"/>
    </xf>
    <xf numFmtId="0" fontId="39" fillId="4" borderId="4" xfId="2" applyFont="1" applyFill="1" applyBorder="1" applyAlignment="1">
      <alignment horizontal="center" vertical="center"/>
    </xf>
    <xf numFmtId="0" fontId="39" fillId="4" borderId="30" xfId="2" applyFont="1" applyFill="1" applyBorder="1" applyAlignment="1">
      <alignment horizontal="center" vertical="center"/>
    </xf>
    <xf numFmtId="4" fontId="12" fillId="5" borderId="30" xfId="0" applyNumberFormat="1" applyFont="1" applyFill="1" applyBorder="1" applyAlignment="1">
      <alignment horizontal="center" vertical="center" wrapText="1"/>
    </xf>
    <xf numFmtId="4" fontId="12" fillId="5" borderId="35" xfId="0" applyNumberFormat="1" applyFont="1" applyFill="1" applyBorder="1" applyAlignment="1">
      <alignment horizontal="center" vertical="center" wrapText="1"/>
    </xf>
    <xf numFmtId="0" fontId="39" fillId="4" borderId="32" xfId="2" applyFont="1" applyFill="1" applyBorder="1" applyAlignment="1">
      <alignment horizontal="center" vertical="center" wrapText="1"/>
    </xf>
    <xf numFmtId="0" fontId="39" fillId="4" borderId="33" xfId="2" applyFont="1" applyFill="1" applyBorder="1" applyAlignment="1">
      <alignment horizontal="center" vertical="center" wrapText="1"/>
    </xf>
    <xf numFmtId="0" fontId="39" fillId="4" borderId="8" xfId="2" applyFont="1" applyFill="1" applyBorder="1" applyAlignment="1">
      <alignment horizontal="center" vertical="center" wrapText="1"/>
    </xf>
    <xf numFmtId="0" fontId="39" fillId="4" borderId="0" xfId="2" applyFont="1" applyFill="1" applyAlignment="1">
      <alignment horizontal="center" vertical="center" wrapText="1"/>
    </xf>
    <xf numFmtId="0" fontId="39" fillId="4" borderId="26" xfId="2" applyFont="1" applyFill="1" applyBorder="1" applyAlignment="1">
      <alignment horizontal="center" vertical="center" wrapText="1"/>
    </xf>
    <xf numFmtId="0" fontId="39" fillId="4" borderId="29" xfId="2" applyFont="1" applyFill="1" applyBorder="1" applyAlignment="1">
      <alignment horizontal="center" vertical="center" wrapText="1"/>
    </xf>
    <xf numFmtId="0" fontId="39" fillId="4" borderId="34" xfId="2" applyFont="1" applyFill="1" applyBorder="1" applyAlignment="1">
      <alignment horizontal="center" vertical="center" wrapText="1"/>
    </xf>
    <xf numFmtId="0" fontId="39" fillId="4" borderId="15" xfId="2" applyFont="1" applyFill="1" applyBorder="1" applyAlignment="1">
      <alignment horizontal="center" vertical="center" wrapText="1"/>
    </xf>
    <xf numFmtId="0" fontId="39" fillId="4" borderId="27" xfId="2" applyFont="1" applyFill="1" applyBorder="1" applyAlignment="1">
      <alignment horizontal="center" vertical="center" wrapText="1"/>
    </xf>
    <xf numFmtId="0" fontId="39" fillId="4" borderId="28" xfId="2" applyFont="1" applyFill="1" applyBorder="1" applyAlignment="1">
      <alignment horizontal="center" vertical="center" wrapText="1"/>
    </xf>
    <xf numFmtId="0" fontId="39" fillId="4" borderId="21" xfId="2" applyFont="1" applyFill="1" applyBorder="1" applyAlignment="1">
      <alignment horizontal="center" vertical="center" wrapText="1"/>
    </xf>
    <xf numFmtId="4" fontId="8" fillId="0" borderId="0" xfId="0" applyNumberFormat="1" applyFont="1" applyAlignment="1">
      <alignment horizontal="center"/>
    </xf>
    <xf numFmtId="0" fontId="8" fillId="0" borderId="0" xfId="0" applyFont="1" applyAlignment="1">
      <alignment horizontal="center"/>
    </xf>
    <xf numFmtId="0" fontId="39" fillId="4" borderId="23" xfId="2" applyFont="1" applyFill="1" applyBorder="1" applyAlignment="1">
      <alignment horizontal="center" vertical="center" wrapText="1"/>
    </xf>
    <xf numFmtId="4" fontId="8" fillId="0" borderId="29" xfId="0" applyNumberFormat="1" applyFont="1" applyBorder="1" applyAlignment="1">
      <alignment horizontal="center"/>
    </xf>
    <xf numFmtId="0" fontId="39" fillId="4" borderId="30" xfId="0" applyFont="1" applyFill="1" applyBorder="1" applyAlignment="1">
      <alignment horizontal="center" vertical="center" wrapText="1"/>
    </xf>
    <xf numFmtId="0" fontId="39" fillId="4" borderId="35" xfId="0" applyFont="1" applyFill="1" applyBorder="1" applyAlignment="1">
      <alignment horizontal="center" vertical="center" wrapText="1"/>
    </xf>
    <xf numFmtId="0" fontId="39" fillId="4" borderId="31"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26" fillId="0" borderId="0" xfId="0" applyFont="1" applyAlignment="1">
      <alignment horizontal="center" vertical="center"/>
    </xf>
    <xf numFmtId="4" fontId="39" fillId="4" borderId="30" xfId="0" applyNumberFormat="1" applyFont="1" applyFill="1" applyBorder="1" applyAlignment="1">
      <alignment horizontal="center" vertical="center" wrapText="1"/>
    </xf>
    <xf numFmtId="4" fontId="39" fillId="4" borderId="35" xfId="0" applyNumberFormat="1" applyFont="1" applyFill="1" applyBorder="1" applyAlignment="1">
      <alignment horizontal="center" vertical="center" wrapText="1"/>
    </xf>
    <xf numFmtId="4" fontId="39" fillId="4" borderId="31" xfId="0" applyNumberFormat="1" applyFont="1" applyFill="1" applyBorder="1" applyAlignment="1">
      <alignment horizontal="center" vertical="center" wrapText="1"/>
    </xf>
    <xf numFmtId="4" fontId="11" fillId="0" borderId="8"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4" xfId="0" applyNumberFormat="1" applyFont="1" applyBorder="1" applyAlignment="1">
      <alignment horizontal="left" vertical="center" wrapText="1"/>
    </xf>
    <xf numFmtId="0" fontId="42" fillId="4" borderId="30" xfId="0" applyFont="1" applyFill="1" applyBorder="1" applyAlignment="1">
      <alignment horizontal="center" vertical="center" wrapText="1"/>
    </xf>
    <xf numFmtId="0" fontId="42" fillId="4" borderId="35" xfId="0" applyFont="1" applyFill="1" applyBorder="1" applyAlignment="1">
      <alignment horizontal="center" vertical="center" wrapText="1"/>
    </xf>
    <xf numFmtId="0" fontId="54" fillId="9" borderId="30" xfId="11" applyFont="1" applyFill="1" applyBorder="1" applyAlignment="1">
      <alignment horizontal="left" vertical="center" wrapText="1"/>
    </xf>
    <xf numFmtId="0" fontId="54" fillId="9" borderId="35" xfId="11" applyFont="1" applyFill="1" applyBorder="1" applyAlignment="1">
      <alignment horizontal="left" vertical="center" wrapText="1"/>
    </xf>
    <xf numFmtId="0" fontId="54" fillId="9" borderId="31" xfId="11" applyFont="1" applyFill="1" applyBorder="1" applyAlignment="1">
      <alignment horizontal="left" vertical="center" wrapText="1"/>
    </xf>
    <xf numFmtId="2" fontId="45" fillId="0" borderId="0" xfId="11" applyNumberFormat="1" applyFont="1" applyAlignment="1">
      <alignment horizontal="center" vertical="center"/>
    </xf>
    <xf numFmtId="0" fontId="44" fillId="0" borderId="0" xfId="11" applyAlignment="1">
      <alignment vertical="center"/>
    </xf>
    <xf numFmtId="2" fontId="45" fillId="0" borderId="0" xfId="11" applyNumberFormat="1" applyFont="1" applyAlignment="1">
      <alignment horizontal="center" vertical="center" wrapText="1"/>
    </xf>
    <xf numFmtId="2" fontId="45" fillId="0" borderId="0" xfId="11" applyNumberFormat="1" applyFont="1" applyAlignment="1">
      <alignment horizontal="left" vertical="center" wrapText="1"/>
    </xf>
    <xf numFmtId="4" fontId="47" fillId="7" borderId="4" xfId="11" applyNumberFormat="1" applyFont="1" applyFill="1" applyBorder="1" applyAlignment="1">
      <alignment horizontal="center" vertical="center"/>
    </xf>
    <xf numFmtId="49" fontId="47" fillId="7" borderId="4" xfId="11" applyNumberFormat="1" applyFont="1" applyFill="1" applyBorder="1" applyAlignment="1">
      <alignment horizontal="center" vertical="center" wrapText="1"/>
    </xf>
    <xf numFmtId="4" fontId="26" fillId="7" borderId="4" xfId="11" applyNumberFormat="1" applyFont="1" applyFill="1" applyBorder="1" applyAlignment="1">
      <alignment horizontal="center" vertical="center"/>
    </xf>
    <xf numFmtId="0" fontId="47" fillId="7" borderId="30" xfId="11" applyFont="1" applyFill="1" applyBorder="1" applyAlignment="1">
      <alignment horizontal="center" vertical="center" wrapText="1"/>
    </xf>
    <xf numFmtId="0" fontId="47" fillId="7" borderId="35" xfId="11" applyFont="1" applyFill="1" applyBorder="1" applyAlignment="1">
      <alignment horizontal="center" vertical="center" wrapText="1"/>
    </xf>
    <xf numFmtId="0" fontId="47" fillId="7" borderId="31" xfId="11" applyFont="1" applyFill="1" applyBorder="1" applyAlignment="1">
      <alignment horizontal="center" vertical="center" wrapText="1"/>
    </xf>
    <xf numFmtId="0" fontId="46" fillId="7" borderId="4" xfId="11" applyFont="1" applyFill="1" applyBorder="1" applyAlignment="1">
      <alignment horizontal="center" vertical="center" wrapText="1"/>
    </xf>
    <xf numFmtId="0" fontId="14" fillId="0" borderId="4" xfId="11" applyFont="1" applyBorder="1" applyAlignment="1">
      <alignment vertical="center"/>
    </xf>
    <xf numFmtId="0" fontId="47" fillId="7" borderId="4" xfId="11" applyFont="1" applyFill="1" applyBorder="1" applyAlignment="1">
      <alignment horizontal="center" vertical="center" wrapText="1"/>
    </xf>
    <xf numFmtId="0" fontId="14" fillId="0" borderId="4" xfId="11" applyFont="1" applyBorder="1" applyAlignment="1">
      <alignment vertical="center" wrapText="1"/>
    </xf>
    <xf numFmtId="0" fontId="47" fillId="13" borderId="4" xfId="0" applyFont="1" applyFill="1" applyBorder="1" applyAlignment="1">
      <alignment horizontal="center" vertical="center" wrapText="1"/>
    </xf>
    <xf numFmtId="0" fontId="70" fillId="0" borderId="4" xfId="0" applyFont="1" applyBorder="1" applyAlignment="1">
      <alignment vertical="center" wrapText="1"/>
    </xf>
    <xf numFmtId="4" fontId="47" fillId="7" borderId="4" xfId="11" applyNumberFormat="1" applyFont="1" applyFill="1" applyBorder="1" applyAlignment="1">
      <alignment horizontal="center" vertical="center" wrapText="1"/>
    </xf>
    <xf numFmtId="0" fontId="71" fillId="9" borderId="8" xfId="22" applyFont="1" applyFill="1" applyBorder="1" applyAlignment="1">
      <alignment horizontal="left" vertical="top" wrapText="1"/>
    </xf>
    <xf numFmtId="0" fontId="71" fillId="9" borderId="0" xfId="22" applyFont="1" applyFill="1" applyAlignment="1">
      <alignment horizontal="left" vertical="top" wrapText="1"/>
    </xf>
    <xf numFmtId="49" fontId="47" fillId="7" borderId="4" xfId="22" applyNumberFormat="1" applyFont="1" applyFill="1" applyBorder="1" applyAlignment="1">
      <alignment horizontal="center" vertical="center"/>
    </xf>
    <xf numFmtId="4" fontId="47" fillId="7" borderId="4" xfId="22" applyNumberFormat="1" applyFont="1" applyFill="1" applyBorder="1" applyAlignment="1">
      <alignment horizontal="center" vertical="center"/>
    </xf>
    <xf numFmtId="0" fontId="47" fillId="7" borderId="4" xfId="22" applyFont="1" applyFill="1" applyBorder="1" applyAlignment="1">
      <alignment horizontal="center" vertical="center" wrapText="1"/>
    </xf>
    <xf numFmtId="0" fontId="70" fillId="0" borderId="4" xfId="22" applyFont="1" applyBorder="1" applyAlignment="1">
      <alignment vertical="center" wrapText="1"/>
    </xf>
    <xf numFmtId="43" fontId="47" fillId="7" borderId="4" xfId="24" applyFont="1" applyFill="1" applyBorder="1" applyAlignment="1">
      <alignment horizontal="center" vertical="center" wrapText="1"/>
    </xf>
    <xf numFmtId="43" fontId="70" fillId="0" borderId="4" xfId="24" applyFont="1" applyBorder="1" applyAlignment="1">
      <alignment vertical="center" wrapText="1"/>
    </xf>
    <xf numFmtId="0" fontId="70" fillId="0" borderId="4" xfId="22" applyFont="1" applyBorder="1" applyAlignment="1">
      <alignment vertical="center"/>
    </xf>
    <xf numFmtId="2" fontId="45" fillId="0" borderId="0" xfId="22" applyNumberFormat="1" applyFont="1" applyAlignment="1">
      <alignment horizontal="center"/>
    </xf>
    <xf numFmtId="2" fontId="45" fillId="0" borderId="0" xfId="22" applyNumberFormat="1" applyFont="1" applyAlignment="1">
      <alignment horizontal="center" wrapText="1"/>
    </xf>
    <xf numFmtId="0" fontId="43" fillId="0" borderId="0" xfId="22" applyFont="1"/>
    <xf numFmtId="0" fontId="70" fillId="0" borderId="0" xfId="22" applyFont="1"/>
    <xf numFmtId="0" fontId="84" fillId="14" borderId="0" xfId="34" applyFont="1" applyFill="1" applyAlignment="1">
      <alignment horizontal="center" vertical="center" wrapText="1"/>
    </xf>
    <xf numFmtId="0" fontId="88" fillId="15" borderId="0" xfId="34" applyFont="1" applyFill="1"/>
    <xf numFmtId="0" fontId="89" fillId="15" borderId="39" xfId="34" applyFont="1" applyFill="1" applyBorder="1"/>
    <xf numFmtId="0" fontId="77" fillId="0" borderId="0" xfId="34" applyFont="1" applyAlignment="1">
      <alignment horizontal="center"/>
    </xf>
    <xf numFmtId="0" fontId="78" fillId="0" borderId="0" xfId="34" applyFont="1"/>
    <xf numFmtId="0" fontId="80" fillId="14" borderId="0" xfId="34" applyFont="1" applyFill="1" applyAlignment="1">
      <alignment horizontal="left"/>
    </xf>
    <xf numFmtId="0" fontId="81" fillId="15" borderId="0" xfId="34" applyFont="1" applyFill="1"/>
    <xf numFmtId="0" fontId="68" fillId="0" borderId="0" xfId="34" applyFont="1" applyAlignment="1">
      <alignment vertical="center" wrapText="1"/>
    </xf>
    <xf numFmtId="0" fontId="79" fillId="0" borderId="0" xfId="34" applyFont="1"/>
    <xf numFmtId="0" fontId="68" fillId="16" borderId="0" xfId="34" applyFont="1" applyFill="1" applyAlignment="1">
      <alignment vertical="top" wrapText="1"/>
    </xf>
    <xf numFmtId="0" fontId="79" fillId="0" borderId="0" xfId="34" applyFont="1" applyAlignment="1">
      <alignment wrapText="1"/>
    </xf>
    <xf numFmtId="0" fontId="83" fillId="0" borderId="4" xfId="34" applyFont="1" applyBorder="1" applyAlignment="1" applyProtection="1">
      <alignment horizontal="center" vertical="center" wrapText="1"/>
      <protection locked="0"/>
    </xf>
    <xf numFmtId="0" fontId="84" fillId="17" borderId="4" xfId="34" applyFont="1" applyFill="1" applyBorder="1" applyAlignment="1">
      <alignment horizontal="center" vertical="center"/>
    </xf>
    <xf numFmtId="0" fontId="84" fillId="17" borderId="4" xfId="34" applyFont="1" applyFill="1" applyBorder="1" applyAlignment="1">
      <alignment horizontal="center" vertical="center" wrapText="1"/>
    </xf>
    <xf numFmtId="0" fontId="88" fillId="18" borderId="4" xfId="34" applyFont="1" applyFill="1" applyBorder="1"/>
    <xf numFmtId="0" fontId="89" fillId="18" borderId="4" xfId="34" applyFont="1" applyFill="1" applyBorder="1"/>
    <xf numFmtId="0" fontId="79" fillId="0" borderId="4" xfId="34" applyFont="1" applyBorder="1" applyAlignment="1" applyProtection="1">
      <alignment vertical="center" wrapText="1"/>
      <protection locked="0"/>
    </xf>
    <xf numFmtId="0" fontId="83" fillId="0" borderId="4" xfId="34" applyFont="1" applyBorder="1" applyAlignment="1" applyProtection="1">
      <alignment horizontal="left" vertical="center" wrapText="1"/>
      <protection locked="0"/>
    </xf>
    <xf numFmtId="0" fontId="79" fillId="0" borderId="4" xfId="34" applyFont="1" applyBorder="1" applyAlignment="1" applyProtection="1">
      <alignment horizontal="left" vertical="center" wrapText="1"/>
      <protection locked="0"/>
    </xf>
    <xf numFmtId="0" fontId="84" fillId="14" borderId="4" xfId="34" applyFont="1" applyFill="1" applyBorder="1" applyAlignment="1">
      <alignment horizontal="center" vertical="center" wrapText="1"/>
    </xf>
    <xf numFmtId="0" fontId="88" fillId="15" borderId="4" xfId="34" applyFont="1" applyFill="1" applyBorder="1"/>
    <xf numFmtId="0" fontId="89" fillId="15" borderId="4" xfId="34" applyFont="1" applyFill="1" applyBorder="1"/>
    <xf numFmtId="0" fontId="82" fillId="17" borderId="4" xfId="34" applyFont="1" applyFill="1" applyBorder="1" applyAlignment="1">
      <alignment horizontal="center" vertical="center" wrapText="1"/>
    </xf>
    <xf numFmtId="0" fontId="70" fillId="0" borderId="30" xfId="34" applyFont="1" applyBorder="1" applyAlignment="1" applyProtection="1">
      <alignment horizontal="left" vertical="center" wrapText="1"/>
      <protection locked="0"/>
    </xf>
    <xf numFmtId="0" fontId="70" fillId="0" borderId="35" xfId="34" applyFont="1" applyBorder="1" applyAlignment="1" applyProtection="1">
      <alignment horizontal="left" vertical="center" wrapText="1"/>
      <protection locked="0"/>
    </xf>
    <xf numFmtId="0" fontId="70" fillId="0" borderId="31" xfId="34" applyFont="1" applyBorder="1" applyAlignment="1" applyProtection="1">
      <alignment horizontal="left" vertical="center" wrapText="1"/>
      <protection locked="0"/>
    </xf>
    <xf numFmtId="0" fontId="79" fillId="0" borderId="30" xfId="34" applyFont="1" applyBorder="1" applyAlignment="1" applyProtection="1">
      <alignment horizontal="left" vertical="center" wrapText="1"/>
      <protection locked="0"/>
    </xf>
    <xf numFmtId="0" fontId="79" fillId="0" borderId="35" xfId="34" applyFont="1" applyBorder="1" applyAlignment="1" applyProtection="1">
      <alignment horizontal="left" vertical="center" wrapText="1"/>
      <protection locked="0"/>
    </xf>
    <xf numFmtId="0" fontId="79" fillId="0" borderId="31" xfId="34" applyFont="1" applyBorder="1" applyAlignment="1" applyProtection="1">
      <alignment horizontal="left" vertical="center" wrapText="1"/>
      <protection locked="0"/>
    </xf>
    <xf numFmtId="0" fontId="70" fillId="0" borderId="32" xfId="34" applyFont="1" applyBorder="1" applyAlignment="1" applyProtection="1">
      <alignment horizontal="left" vertical="center" wrapText="1"/>
      <protection locked="0"/>
    </xf>
    <xf numFmtId="0" fontId="70" fillId="0" borderId="33" xfId="34" applyFont="1" applyBorder="1" applyAlignment="1" applyProtection="1">
      <alignment horizontal="left" vertical="center" wrapText="1"/>
      <protection locked="0"/>
    </xf>
    <xf numFmtId="0" fontId="70" fillId="0" borderId="34" xfId="34" applyFont="1" applyBorder="1" applyAlignment="1" applyProtection="1">
      <alignment horizontal="left" vertical="center" wrapText="1"/>
      <protection locked="0"/>
    </xf>
    <xf numFmtId="0" fontId="70" fillId="0" borderId="4" xfId="34" applyFont="1" applyBorder="1" applyAlignment="1" applyProtection="1">
      <alignment horizontal="left" vertical="center" wrapText="1"/>
      <protection locked="0"/>
    </xf>
    <xf numFmtId="0" fontId="68" fillId="0" borderId="32" xfId="34" applyFont="1" applyBorder="1" applyAlignment="1" applyProtection="1">
      <alignment horizontal="left" vertical="center" wrapText="1"/>
      <protection locked="0"/>
    </xf>
    <xf numFmtId="0" fontId="68" fillId="0" borderId="33" xfId="34" applyFont="1" applyBorder="1" applyAlignment="1" applyProtection="1">
      <alignment horizontal="left" vertical="center" wrapText="1"/>
      <protection locked="0"/>
    </xf>
    <xf numFmtId="0" fontId="68" fillId="0" borderId="34" xfId="34" applyFont="1" applyBorder="1" applyAlignment="1" applyProtection="1">
      <alignment horizontal="left" vertical="center" wrapText="1"/>
      <protection locked="0"/>
    </xf>
    <xf numFmtId="0" fontId="68" fillId="0" borderId="8" xfId="34" applyFont="1" applyBorder="1" applyAlignment="1" applyProtection="1">
      <alignment horizontal="left" vertical="center" wrapText="1"/>
      <protection locked="0"/>
    </xf>
    <xf numFmtId="0" fontId="68" fillId="0" borderId="0" xfId="34" applyFont="1" applyAlignment="1" applyProtection="1">
      <alignment horizontal="left" vertical="center" wrapText="1"/>
      <protection locked="0"/>
    </xf>
    <xf numFmtId="0" fontId="68" fillId="0" borderId="15" xfId="34" applyFont="1" applyBorder="1" applyAlignment="1" applyProtection="1">
      <alignment horizontal="left" vertical="center" wrapText="1"/>
      <protection locked="0"/>
    </xf>
    <xf numFmtId="0" fontId="68" fillId="0" borderId="30" xfId="34" applyFont="1" applyBorder="1" applyAlignment="1" applyProtection="1">
      <alignment horizontal="center" vertical="top" wrapText="1"/>
      <protection locked="0"/>
    </xf>
    <xf numFmtId="0" fontId="68" fillId="0" borderId="35" xfId="34" applyFont="1" applyBorder="1" applyAlignment="1" applyProtection="1">
      <alignment horizontal="center" vertical="top" wrapText="1"/>
      <protection locked="0"/>
    </xf>
    <xf numFmtId="0" fontId="68" fillId="0" borderId="31" xfId="34" applyFont="1" applyBorder="1" applyAlignment="1" applyProtection="1">
      <alignment horizontal="center" vertical="top" wrapText="1"/>
      <protection locked="0"/>
    </xf>
    <xf numFmtId="0" fontId="68" fillId="0" borderId="30" xfId="34" applyFont="1" applyBorder="1" applyAlignment="1" applyProtection="1">
      <alignment horizontal="center" vertical="center" wrapText="1"/>
      <protection locked="0"/>
    </xf>
    <xf numFmtId="0" fontId="68" fillId="0" borderId="35" xfId="34" applyFont="1" applyBorder="1" applyAlignment="1" applyProtection="1">
      <alignment horizontal="center" vertical="center" wrapText="1"/>
      <protection locked="0"/>
    </xf>
    <xf numFmtId="0" fontId="68" fillId="0" borderId="31" xfId="34" applyFont="1" applyBorder="1" applyAlignment="1" applyProtection="1">
      <alignment horizontal="center" vertical="center" wrapText="1"/>
      <protection locked="0"/>
    </xf>
    <xf numFmtId="0" fontId="82" fillId="17" borderId="30" xfId="34" applyFont="1" applyFill="1" applyBorder="1" applyAlignment="1">
      <alignment horizontal="center" vertical="center" wrapText="1"/>
    </xf>
    <xf numFmtId="0" fontId="82" fillId="17" borderId="35" xfId="34" applyFont="1" applyFill="1" applyBorder="1" applyAlignment="1">
      <alignment horizontal="center" vertical="center" wrapText="1"/>
    </xf>
    <xf numFmtId="0" fontId="82" fillId="17" borderId="31" xfId="34" applyFont="1" applyFill="1" applyBorder="1" applyAlignment="1">
      <alignment horizontal="center" vertical="center" wrapText="1"/>
    </xf>
    <xf numFmtId="0" fontId="90" fillId="0" borderId="25" xfId="34" applyFont="1" applyBorder="1" applyAlignment="1" applyProtection="1">
      <alignment horizontal="left" vertical="center" wrapText="1"/>
      <protection locked="0"/>
    </xf>
    <xf numFmtId="0" fontId="90" fillId="0" borderId="13" xfId="34" applyFont="1" applyBorder="1" applyAlignment="1" applyProtection="1">
      <alignment horizontal="left" vertical="center" wrapText="1"/>
      <protection locked="0"/>
    </xf>
    <xf numFmtId="0" fontId="70" fillId="0" borderId="26" xfId="34" applyFont="1" applyBorder="1" applyAlignment="1" applyProtection="1">
      <alignment horizontal="left" vertical="center" wrapText="1"/>
      <protection locked="0"/>
    </xf>
    <xf numFmtId="0" fontId="70" fillId="0" borderId="29" xfId="34" applyFont="1" applyBorder="1" applyAlignment="1" applyProtection="1">
      <alignment horizontal="left" vertical="center" wrapText="1"/>
      <protection locked="0"/>
    </xf>
    <xf numFmtId="0" fontId="70" fillId="0" borderId="27" xfId="34" applyFont="1" applyBorder="1" applyAlignment="1" applyProtection="1">
      <alignment horizontal="left" vertical="center" wrapText="1"/>
      <protection locked="0"/>
    </xf>
    <xf numFmtId="0" fontId="70" fillId="0" borderId="32" xfId="34" applyFont="1" applyBorder="1" applyAlignment="1" applyProtection="1">
      <alignment horizontal="left" vertical="top" wrapText="1"/>
      <protection locked="0"/>
    </xf>
    <xf numFmtId="0" fontId="70" fillId="0" borderId="33" xfId="34" applyFont="1" applyBorder="1" applyAlignment="1" applyProtection="1">
      <alignment horizontal="left" vertical="top" wrapText="1"/>
      <protection locked="0"/>
    </xf>
    <xf numFmtId="0" fontId="70" fillId="0" borderId="34" xfId="34" applyFont="1" applyBorder="1" applyAlignment="1" applyProtection="1">
      <alignment horizontal="left" vertical="top" wrapText="1"/>
      <protection locked="0"/>
    </xf>
    <xf numFmtId="0" fontId="70" fillId="0" borderId="26" xfId="34" applyFont="1" applyBorder="1" applyAlignment="1" applyProtection="1">
      <alignment horizontal="left" vertical="top" wrapText="1"/>
      <protection locked="0"/>
    </xf>
    <xf numFmtId="0" fontId="70" fillId="0" borderId="29" xfId="34" applyFont="1" applyBorder="1" applyAlignment="1" applyProtection="1">
      <alignment horizontal="left" vertical="top" wrapText="1"/>
      <protection locked="0"/>
    </xf>
    <xf numFmtId="0" fontId="70" fillId="0" borderId="27" xfId="34" applyFont="1" applyBorder="1" applyAlignment="1" applyProtection="1">
      <alignment horizontal="left" vertical="top" wrapText="1"/>
      <protection locked="0"/>
    </xf>
    <xf numFmtId="0" fontId="90" fillId="0" borderId="25" xfId="34" applyFont="1" applyBorder="1" applyAlignment="1" applyProtection="1">
      <alignment horizontal="left" vertical="top" wrapText="1"/>
      <protection locked="0"/>
    </xf>
    <xf numFmtId="0" fontId="90" fillId="0" borderId="9" xfId="34" applyFont="1" applyBorder="1" applyAlignment="1" applyProtection="1">
      <alignment horizontal="left" vertical="top" wrapText="1"/>
      <protection locked="0"/>
    </xf>
    <xf numFmtId="0" fontId="90" fillId="0" borderId="13" xfId="34" applyFont="1" applyBorder="1" applyAlignment="1" applyProtection="1">
      <alignment horizontal="left" vertical="top" wrapText="1"/>
      <protection locked="0"/>
    </xf>
    <xf numFmtId="0" fontId="70" fillId="0" borderId="8" xfId="34" applyFont="1" applyBorder="1" applyAlignment="1" applyProtection="1">
      <alignment horizontal="left" vertical="top" wrapText="1"/>
      <protection locked="0"/>
    </xf>
    <xf numFmtId="0" fontId="70" fillId="0" borderId="0" xfId="34" applyFont="1" applyAlignment="1" applyProtection="1">
      <alignment horizontal="left" vertical="top" wrapText="1"/>
      <protection locked="0"/>
    </xf>
    <xf numFmtId="0" fontId="70" fillId="0" borderId="15" xfId="34" applyFont="1" applyBorder="1" applyAlignment="1" applyProtection="1">
      <alignment horizontal="left" vertical="top" wrapText="1"/>
      <protection locked="0"/>
    </xf>
    <xf numFmtId="0" fontId="70" fillId="0" borderId="32" xfId="34" applyFont="1" applyBorder="1" applyAlignment="1">
      <alignment horizontal="left" vertical="top" wrapText="1"/>
    </xf>
    <xf numFmtId="0" fontId="70" fillId="0" borderId="33" xfId="34" applyFont="1" applyBorder="1" applyAlignment="1">
      <alignment horizontal="left" vertical="top" wrapText="1"/>
    </xf>
    <xf numFmtId="0" fontId="70" fillId="0" borderId="34" xfId="34" applyFont="1" applyBorder="1" applyAlignment="1">
      <alignment horizontal="left" vertical="top" wrapText="1"/>
    </xf>
    <xf numFmtId="0" fontId="70" fillId="0" borderId="8" xfId="34" applyFont="1" applyBorder="1" applyAlignment="1">
      <alignment horizontal="left" vertical="top" wrapText="1"/>
    </xf>
    <xf numFmtId="0" fontId="70" fillId="0" borderId="0" xfId="34" applyFont="1" applyAlignment="1">
      <alignment horizontal="left" vertical="top" wrapText="1"/>
    </xf>
    <xf numFmtId="0" fontId="70" fillId="0" borderId="15" xfId="34" applyFont="1" applyBorder="1" applyAlignment="1">
      <alignment horizontal="left" vertical="top" wrapText="1"/>
    </xf>
    <xf numFmtId="0" fontId="70" fillId="0" borderId="26" xfId="34" applyFont="1" applyBorder="1" applyAlignment="1">
      <alignment horizontal="left" vertical="top" wrapText="1"/>
    </xf>
    <xf numFmtId="0" fontId="70" fillId="0" borderId="29" xfId="34" applyFont="1" applyBorder="1" applyAlignment="1">
      <alignment horizontal="left" vertical="top" wrapText="1"/>
    </xf>
    <xf numFmtId="0" fontId="70" fillId="0" borderId="27" xfId="34" applyFont="1" applyBorder="1" applyAlignment="1">
      <alignment horizontal="left" vertical="top" wrapText="1"/>
    </xf>
    <xf numFmtId="0" fontId="70" fillId="0" borderId="32" xfId="34" applyFont="1" applyBorder="1" applyAlignment="1" applyProtection="1">
      <alignment horizontal="center" vertical="top" wrapText="1"/>
      <protection locked="0"/>
    </xf>
    <xf numFmtId="0" fontId="70" fillId="0" borderId="33" xfId="34" applyFont="1" applyBorder="1" applyAlignment="1" applyProtection="1">
      <alignment horizontal="center" vertical="top" wrapText="1"/>
      <protection locked="0"/>
    </xf>
    <xf numFmtId="0" fontId="70" fillId="0" borderId="34" xfId="34" applyFont="1" applyBorder="1" applyAlignment="1" applyProtection="1">
      <alignment horizontal="center" vertical="top" wrapText="1"/>
      <protection locked="0"/>
    </xf>
    <xf numFmtId="0" fontId="70" fillId="0" borderId="8" xfId="34" applyFont="1" applyBorder="1" applyAlignment="1" applyProtection="1">
      <alignment horizontal="center" vertical="top" wrapText="1"/>
      <protection locked="0"/>
    </xf>
    <xf numFmtId="0" fontId="70" fillId="0" borderId="0" xfId="34" applyFont="1" applyAlignment="1" applyProtection="1">
      <alignment horizontal="center" vertical="top" wrapText="1"/>
      <protection locked="0"/>
    </xf>
    <xf numFmtId="0" fontId="70" fillId="0" borderId="15" xfId="34" applyFont="1" applyBorder="1" applyAlignment="1" applyProtection="1">
      <alignment horizontal="center" vertical="top" wrapText="1"/>
      <protection locked="0"/>
    </xf>
    <xf numFmtId="0" fontId="70" fillId="0" borderId="26" xfId="34" applyFont="1" applyBorder="1" applyAlignment="1" applyProtection="1">
      <alignment horizontal="center" vertical="top" wrapText="1"/>
      <protection locked="0"/>
    </xf>
    <xf numFmtId="0" fontId="70" fillId="0" borderId="29" xfId="34" applyFont="1" applyBorder="1" applyAlignment="1" applyProtection="1">
      <alignment horizontal="center" vertical="top" wrapText="1"/>
      <protection locked="0"/>
    </xf>
    <xf numFmtId="0" fontId="70" fillId="0" borderId="27" xfId="34" applyFont="1" applyBorder="1" applyAlignment="1" applyProtection="1">
      <alignment horizontal="center" vertical="top" wrapText="1"/>
      <protection locked="0"/>
    </xf>
    <xf numFmtId="0" fontId="14" fillId="0" borderId="25" xfId="2" applyBorder="1" applyAlignment="1">
      <alignment horizontal="center" vertical="center" wrapText="1"/>
    </xf>
    <xf numFmtId="0" fontId="14" fillId="0" borderId="9" xfId="2" applyBorder="1" applyAlignment="1">
      <alignment horizontal="center" vertical="center" wrapText="1"/>
    </xf>
    <xf numFmtId="0" fontId="14" fillId="0" borderId="13" xfId="2" applyBorder="1" applyAlignment="1">
      <alignment horizontal="center" vertical="center" wrapText="1"/>
    </xf>
    <xf numFmtId="0" fontId="41" fillId="4" borderId="4" xfId="2" applyFont="1" applyFill="1" applyBorder="1" applyAlignment="1">
      <alignment horizontal="center" vertical="center" wrapText="1"/>
    </xf>
    <xf numFmtId="0" fontId="21" fillId="0" borderId="0" xfId="2" applyFont="1" applyAlignment="1">
      <alignment horizontal="center" vertical="center"/>
    </xf>
    <xf numFmtId="0" fontId="26" fillId="0" borderId="0" xfId="2" applyFont="1" applyAlignment="1">
      <alignment horizontal="center" vertical="center"/>
    </xf>
    <xf numFmtId="0" fontId="14" fillId="0" borderId="4" xfId="2" applyBorder="1" applyAlignment="1">
      <alignment horizontal="center" vertical="center" wrapText="1"/>
    </xf>
  </cellXfs>
  <cellStyles count="36">
    <cellStyle name="Euro" xfId="1" xr:uid="{00000000-0005-0000-0000-000000000000}"/>
    <cellStyle name="Hipervínculo" xfId="19" builtinId="8"/>
    <cellStyle name="Millares" xfId="24" builtinId="3"/>
    <cellStyle name="Millares [0] 2" xfId="6" xr:uid="{00000000-0005-0000-0000-000001000000}"/>
    <cellStyle name="Millares [0] 2 2" xfId="14" xr:uid="{B44AC556-0691-4382-89F8-E1A60A0B8EA3}"/>
    <cellStyle name="Millares 10" xfId="31" xr:uid="{433A220C-9050-43B8-AADC-60844F9BB17C}"/>
    <cellStyle name="Millares 11" xfId="32" xr:uid="{77C5AB59-C0DE-4765-9595-207565C6EE15}"/>
    <cellStyle name="Millares 12" xfId="33" xr:uid="{274D0AD7-D5D9-4F93-B812-A4AAFCCF1DBC}"/>
    <cellStyle name="Millares 2" xfId="5" xr:uid="{00000000-0005-0000-0000-000002000000}"/>
    <cellStyle name="Millares 2 2" xfId="9" xr:uid="{00000000-0005-0000-0000-000003000000}"/>
    <cellStyle name="Millares 3" xfId="7" xr:uid="{00000000-0005-0000-0000-000004000000}"/>
    <cellStyle name="Millares 4" xfId="18" xr:uid="{EA01976A-62CF-4C1D-801D-04C205AE87D0}"/>
    <cellStyle name="Millares 5" xfId="26" xr:uid="{FBC619E7-84E2-42B8-873F-42C7AD277CFD}"/>
    <cellStyle name="Millares 5 2" xfId="35" xr:uid="{F7E9FA3F-ADE8-4569-BC17-32088B897881}"/>
    <cellStyle name="Millares 6" xfId="27" xr:uid="{13F7B909-18B1-4D43-8857-B8D7537F129B}"/>
    <cellStyle name="Millares 7" xfId="28" xr:uid="{62003FB5-7A46-4304-BFBE-D830D9B36674}"/>
    <cellStyle name="Millares 8" xfId="29" xr:uid="{7213D9A0-13A4-4DD2-8C43-6E02D2CC13C6}"/>
    <cellStyle name="Millares 9" xfId="30" xr:uid="{8F65DAB7-57C2-4A1D-A666-0CD785AE2288}"/>
    <cellStyle name="Normal" xfId="0" builtinId="0"/>
    <cellStyle name="Normal 13" xfId="13" xr:uid="{B210F324-37AE-4FD2-97F0-915F08B2E5C4}"/>
    <cellStyle name="Normal 15" xfId="16" xr:uid="{FB0F9D58-FCE5-4122-B849-316F8731C669}"/>
    <cellStyle name="Normal 16" xfId="22" xr:uid="{414A05A9-D2D0-4A2D-85CA-CF57C29E4815}"/>
    <cellStyle name="Normal 17" xfId="17" xr:uid="{E79BE486-94D7-4F86-AC2C-2F34D0FA947A}"/>
    <cellStyle name="Normal 17 2" xfId="21" xr:uid="{2D58E617-4082-461B-86D6-4D269F7544DF}"/>
    <cellStyle name="Normal 2" xfId="2" xr:uid="{00000000-0005-0000-0000-000006000000}"/>
    <cellStyle name="Normal 2 2" xfId="10" xr:uid="{00000000-0005-0000-0000-000007000000}"/>
    <cellStyle name="Normal 3" xfId="3" xr:uid="{00000000-0005-0000-0000-000008000000}"/>
    <cellStyle name="Normal 3 2" xfId="11" xr:uid="{00000000-0005-0000-0000-000009000000}"/>
    <cellStyle name="Normal 4" xfId="20" xr:uid="{613CDA50-7ECC-4EAF-8501-A694CE2D790E}"/>
    <cellStyle name="Normal 5" xfId="23" xr:uid="{768737BE-3B03-49EA-9639-E3D9720571B2}"/>
    <cellStyle name="Normal 6" xfId="25" xr:uid="{1A5CE5F1-D3D7-4258-B685-5B620DF41EBE}"/>
    <cellStyle name="Normal 6 2" xfId="34" xr:uid="{F495BE50-0D75-4BC3-AD8D-0AD953DAD274}"/>
    <cellStyle name="Porcentaje" xfId="12" builtinId="5"/>
    <cellStyle name="Porcentaje 2" xfId="4" xr:uid="{00000000-0005-0000-0000-00000B000000}"/>
    <cellStyle name="Porcentaje 3" xfId="8" xr:uid="{00000000-0005-0000-0000-00000C000000}"/>
    <cellStyle name="Porcentaje 3 2" xfId="15" xr:uid="{97F5F0C2-4AEF-4B3A-80B4-906FF3F2D283}"/>
  </cellStyles>
  <dxfs count="6">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TableStyle="TableStyleMedium2" defaultPivotStyle="PivotStyleLight16">
    <tableStyle name="Hoja1-style" pivot="0" count="3" xr9:uid="{991B8142-A5C3-462B-8C3C-9DC2B399ECCB}">
      <tableStyleElement type="headerRow" dxfId="5"/>
      <tableStyleElement type="firstRowStripe" dxfId="4"/>
      <tableStyleElement type="secondRowStripe" dxfId="3"/>
    </tableStyle>
    <tableStyle name="Hoja1-style 2" pivot="0" count="3" xr9:uid="{AAEE526A-49A6-4AFE-A12D-D3EDA7691E66}">
      <tableStyleElement type="headerRow" dxfId="2"/>
      <tableStyleElement type="firstRowStripe" dxfId="1"/>
      <tableStyleElement type="secondRowStripe" dxfId="0"/>
    </tableStyle>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1777365</xdr:colOff>
      <xdr:row>37</xdr:row>
      <xdr:rowOff>114300</xdr:rowOff>
    </xdr:from>
    <xdr:to>
      <xdr:col>0</xdr:col>
      <xdr:colOff>3326130</xdr:colOff>
      <xdr:row>44</xdr:row>
      <xdr:rowOff>26535</xdr:rowOff>
    </xdr:to>
    <xdr:pic>
      <xdr:nvPicPr>
        <xdr:cNvPr id="3" name="Picture 5">
          <a:extLst>
            <a:ext uri="{FF2B5EF4-FFF2-40B4-BE49-F238E27FC236}">
              <a16:creationId xmlns:a16="http://schemas.microsoft.com/office/drawing/2014/main" id="{C84C1DDE-5534-4890-9EF5-2070233061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7365" y="5829300"/>
          <a:ext cx="1548765" cy="111238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H37"/>
  <sheetViews>
    <sheetView showGridLines="0" zoomScaleNormal="100" workbookViewId="0">
      <selection activeCell="D14" sqref="D14"/>
    </sheetView>
  </sheetViews>
  <sheetFormatPr baseColWidth="10" defaultRowHeight="13.2"/>
  <cols>
    <col min="1" max="1" width="75.109375" bestFit="1" customWidth="1"/>
    <col min="2" max="2" width="10.6640625" style="121"/>
    <col min="3" max="3" width="11.5546875" style="119"/>
    <col min="6" max="6" width="11.6640625" style="66" bestFit="1" customWidth="1"/>
  </cols>
  <sheetData>
    <row r="1" spans="1:8" s="4" customFormat="1" ht="15.6">
      <c r="A1" s="562" t="s">
        <v>583</v>
      </c>
      <c r="B1" s="562"/>
      <c r="C1" s="115"/>
      <c r="D1" s="115"/>
      <c r="F1" s="116"/>
    </row>
    <row r="2" spans="1:8" s="4" customFormat="1">
      <c r="C2" s="117"/>
      <c r="F2" s="116"/>
    </row>
    <row r="3" spans="1:8" s="4" customFormat="1" ht="15.6">
      <c r="A3" s="562" t="s">
        <v>1196</v>
      </c>
      <c r="B3" s="562"/>
      <c r="C3" s="118"/>
      <c r="D3" s="118"/>
      <c r="F3" s="116"/>
    </row>
    <row r="4" spans="1:8" s="4" customFormat="1">
      <c r="C4" s="117"/>
      <c r="F4" s="116"/>
    </row>
    <row r="5" spans="1:8" s="4" customFormat="1">
      <c r="C5" s="117"/>
      <c r="F5" s="116"/>
    </row>
    <row r="6" spans="1:8" s="4" customFormat="1" ht="13.8">
      <c r="A6" s="563" t="s">
        <v>195</v>
      </c>
      <c r="B6" s="563"/>
      <c r="C6" s="118"/>
      <c r="D6" s="118"/>
      <c r="F6" s="116"/>
    </row>
    <row r="7" spans="1:8" s="4" customFormat="1" ht="13.8">
      <c r="A7" s="108"/>
      <c r="B7" s="108"/>
      <c r="C7" s="108"/>
      <c r="D7" s="108"/>
      <c r="F7" s="116"/>
    </row>
    <row r="8" spans="1:8">
      <c r="A8" s="5"/>
      <c r="B8" s="120"/>
      <c r="D8" s="5"/>
    </row>
    <row r="9" spans="1:8">
      <c r="A9" s="120"/>
      <c r="B9" s="120"/>
      <c r="D9" s="120"/>
    </row>
    <row r="10" spans="1:8">
      <c r="A10" s="121"/>
      <c r="B10" s="59" t="s">
        <v>584</v>
      </c>
      <c r="D10" s="121"/>
    </row>
    <row r="11" spans="1:8">
      <c r="A11" s="121"/>
      <c r="B11" s="120"/>
      <c r="D11" s="121"/>
    </row>
    <row r="12" spans="1:8" s="4" customFormat="1">
      <c r="A12" s="287" t="s">
        <v>196</v>
      </c>
      <c r="B12" s="120">
        <v>2</v>
      </c>
      <c r="C12" s="119"/>
      <c r="D12" s="121"/>
      <c r="E12"/>
      <c r="F12" s="66"/>
      <c r="G12"/>
      <c r="H12"/>
    </row>
    <row r="13" spans="1:8" s="4" customFormat="1">
      <c r="A13" s="287"/>
      <c r="B13" s="120"/>
      <c r="C13" s="119"/>
      <c r="D13" s="121"/>
      <c r="E13"/>
      <c r="F13" s="66"/>
      <c r="G13"/>
      <c r="H13"/>
    </row>
    <row r="14" spans="1:8" s="4" customFormat="1">
      <c r="A14" s="287" t="s">
        <v>293</v>
      </c>
      <c r="B14" s="120">
        <v>3</v>
      </c>
      <c r="C14" s="119"/>
      <c r="D14" s="121"/>
      <c r="E14"/>
      <c r="F14" s="122"/>
      <c r="G14" s="122"/>
      <c r="H14"/>
    </row>
    <row r="15" spans="1:8" s="4" customFormat="1">
      <c r="A15" s="287"/>
      <c r="B15" s="120"/>
      <c r="C15" s="119"/>
      <c r="D15" s="121"/>
      <c r="E15"/>
      <c r="F15" s="66"/>
      <c r="G15" s="122"/>
      <c r="H15"/>
    </row>
    <row r="16" spans="1:8" s="4" customFormat="1">
      <c r="A16" s="287" t="s">
        <v>585</v>
      </c>
      <c r="B16" s="120">
        <v>4</v>
      </c>
      <c r="C16" s="119"/>
      <c r="D16" s="121"/>
      <c r="E16"/>
      <c r="F16" s="122"/>
      <c r="G16" s="122"/>
      <c r="H16"/>
    </row>
    <row r="17" spans="1:7">
      <c r="A17" s="287"/>
      <c r="B17" s="120"/>
      <c r="D17" s="121"/>
      <c r="F17" s="122"/>
      <c r="G17" s="122"/>
    </row>
    <row r="18" spans="1:7">
      <c r="A18" s="287" t="s">
        <v>565</v>
      </c>
      <c r="B18" s="120">
        <v>5</v>
      </c>
      <c r="D18" s="121"/>
      <c r="F18" s="122"/>
      <c r="G18" s="122"/>
    </row>
    <row r="19" spans="1:7">
      <c r="A19" s="287"/>
      <c r="B19" s="120"/>
      <c r="D19" s="121"/>
      <c r="F19" s="122"/>
      <c r="G19" s="122"/>
    </row>
    <row r="20" spans="1:7" hidden="1">
      <c r="A20" s="287" t="s">
        <v>530</v>
      </c>
      <c r="B20" s="120">
        <v>0</v>
      </c>
      <c r="D20" s="121"/>
      <c r="F20" s="122"/>
      <c r="G20" s="122"/>
    </row>
    <row r="21" spans="1:7" hidden="1">
      <c r="A21" s="287"/>
      <c r="B21" s="120"/>
      <c r="D21" s="121"/>
      <c r="F21" s="122"/>
      <c r="G21" s="122"/>
    </row>
    <row r="22" spans="1:7">
      <c r="A22" s="287" t="s">
        <v>1192</v>
      </c>
      <c r="B22" s="120">
        <v>6</v>
      </c>
      <c r="D22" s="121"/>
      <c r="F22" s="122"/>
      <c r="G22" s="122"/>
    </row>
    <row r="23" spans="1:7">
      <c r="A23" s="287"/>
      <c r="B23" s="120"/>
      <c r="D23" s="121"/>
      <c r="F23" s="122"/>
      <c r="G23" s="122"/>
    </row>
    <row r="24" spans="1:7">
      <c r="A24" s="287" t="s">
        <v>566</v>
      </c>
      <c r="B24" s="120">
        <v>7</v>
      </c>
      <c r="D24" s="121"/>
      <c r="F24" s="122"/>
      <c r="G24" s="122"/>
    </row>
    <row r="25" spans="1:7">
      <c r="A25" s="287"/>
      <c r="B25" s="120"/>
      <c r="D25" s="121"/>
    </row>
    <row r="26" spans="1:7">
      <c r="A26" s="287" t="s">
        <v>952</v>
      </c>
      <c r="B26" s="120">
        <v>8</v>
      </c>
      <c r="D26" s="121"/>
    </row>
    <row r="27" spans="1:7">
      <c r="A27" s="287"/>
      <c r="B27" s="120"/>
      <c r="C27" s="120"/>
      <c r="D27" s="121"/>
    </row>
    <row r="28" spans="1:7">
      <c r="A28" s="287" t="s">
        <v>655</v>
      </c>
      <c r="B28" s="120">
        <v>9</v>
      </c>
      <c r="C28" s="120"/>
      <c r="D28" s="121"/>
    </row>
    <row r="29" spans="1:7">
      <c r="A29" s="287"/>
      <c r="B29" s="120"/>
      <c r="C29" s="120"/>
      <c r="D29" s="121"/>
    </row>
    <row r="30" spans="1:7" ht="23.4" hidden="1">
      <c r="A30" s="412" t="s">
        <v>375</v>
      </c>
      <c r="B30" s="413">
        <v>0</v>
      </c>
      <c r="C30" s="120"/>
      <c r="D30" s="121"/>
    </row>
    <row r="31" spans="1:7" hidden="1">
      <c r="A31" s="287"/>
      <c r="B31" s="120"/>
      <c r="C31" s="120"/>
      <c r="D31" s="121"/>
    </row>
    <row r="32" spans="1:7">
      <c r="A32" s="287" t="s">
        <v>586</v>
      </c>
      <c r="B32" s="120">
        <v>15</v>
      </c>
      <c r="C32" s="120"/>
      <c r="D32" s="121"/>
    </row>
    <row r="33" spans="1:4">
      <c r="A33" s="287"/>
      <c r="B33" s="120"/>
      <c r="C33" s="120"/>
      <c r="D33" s="121"/>
    </row>
    <row r="34" spans="1:4">
      <c r="A34" s="287" t="s">
        <v>587</v>
      </c>
      <c r="B34" s="120">
        <v>15</v>
      </c>
      <c r="C34" s="120"/>
      <c r="D34" s="121"/>
    </row>
    <row r="35" spans="1:4">
      <c r="A35" s="121"/>
      <c r="C35" s="120"/>
      <c r="D35" s="121"/>
    </row>
    <row r="36" spans="1:4">
      <c r="A36" s="121"/>
    </row>
    <row r="37" spans="1:4">
      <c r="A37" s="121"/>
      <c r="C37" s="123"/>
    </row>
  </sheetData>
  <mergeCells count="3">
    <mergeCell ref="A1:B1"/>
    <mergeCell ref="A3:B3"/>
    <mergeCell ref="A6:B6"/>
  </mergeCells>
  <pageMargins left="0.98425196850393704" right="0.59055118110236227" top="0.98425196850393704" bottom="0.98425196850393704" header="0" footer="0"/>
  <pageSetup orientation="portrait" useFirstPageNumber="1" r:id="rId1"/>
  <headerFooter alignWithMargins="0">
    <oddHeader>Página &amp;P</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9909-4F05-44D5-87E6-28DE8193C748}">
  <dimension ref="A1:K114"/>
  <sheetViews>
    <sheetView showGridLines="0" zoomScale="90" zoomScaleNormal="90" zoomScaleSheetLayoutView="70" workbookViewId="0">
      <selection activeCell="H59" sqref="H59"/>
    </sheetView>
  </sheetViews>
  <sheetFormatPr baseColWidth="10" defaultColWidth="11" defaultRowHeight="13.8"/>
  <cols>
    <col min="1" max="1" width="55.77734375" style="551" customWidth="1"/>
    <col min="2" max="4" width="20.77734375" style="551" customWidth="1"/>
    <col min="5" max="5" width="17.77734375" style="551" customWidth="1"/>
    <col min="6" max="7" width="17.77734375" style="540" customWidth="1"/>
    <col min="8" max="10" width="15.77734375" style="540" customWidth="1"/>
    <col min="11" max="16384" width="11" style="540"/>
  </cols>
  <sheetData>
    <row r="1" spans="1:10" ht="21">
      <c r="A1" s="654" t="s">
        <v>1067</v>
      </c>
      <c r="B1" s="655"/>
      <c r="C1" s="655"/>
      <c r="D1" s="655"/>
      <c r="E1" s="655"/>
      <c r="F1" s="655"/>
      <c r="G1" s="655"/>
      <c r="H1" s="655"/>
      <c r="I1" s="655"/>
      <c r="J1" s="655"/>
    </row>
    <row r="2" spans="1:10" ht="15.6">
      <c r="A2" s="656" t="s">
        <v>1068</v>
      </c>
      <c r="B2" s="657"/>
      <c r="C2" s="657"/>
      <c r="D2" s="657"/>
      <c r="E2" s="657"/>
      <c r="F2" s="657"/>
      <c r="G2" s="657"/>
      <c r="H2" s="657"/>
      <c r="I2" s="657"/>
      <c r="J2" s="657"/>
    </row>
    <row r="3" spans="1:10">
      <c r="A3" s="658" t="s">
        <v>1069</v>
      </c>
      <c r="B3" s="659"/>
      <c r="C3" s="659"/>
      <c r="D3" s="659"/>
      <c r="E3" s="659"/>
      <c r="F3" s="659"/>
      <c r="G3" s="659"/>
      <c r="H3" s="659"/>
      <c r="I3" s="659"/>
      <c r="J3" s="659"/>
    </row>
    <row r="4" spans="1:10" ht="15.6">
      <c r="A4" s="656" t="s">
        <v>1070</v>
      </c>
      <c r="B4" s="657"/>
      <c r="C4" s="657"/>
      <c r="D4" s="657"/>
      <c r="E4" s="657"/>
      <c r="F4" s="657"/>
      <c r="G4" s="657"/>
      <c r="H4" s="657"/>
      <c r="I4" s="657"/>
      <c r="J4" s="657"/>
    </row>
    <row r="5" spans="1:10" ht="71.400000000000006" customHeight="1">
      <c r="A5" s="660" t="s">
        <v>1071</v>
      </c>
      <c r="B5" s="661"/>
      <c r="C5" s="661"/>
      <c r="D5" s="661"/>
      <c r="E5" s="661"/>
      <c r="F5" s="661"/>
      <c r="G5" s="661"/>
      <c r="H5" s="661"/>
      <c r="I5" s="661"/>
      <c r="J5" s="661"/>
    </row>
    <row r="6" spans="1:10" ht="15.6">
      <c r="A6" s="656"/>
      <c r="B6" s="657"/>
      <c r="C6" s="657"/>
      <c r="D6" s="657"/>
      <c r="E6" s="657"/>
      <c r="F6" s="657"/>
      <c r="G6" s="657"/>
      <c r="H6" s="657"/>
      <c r="I6" s="657"/>
      <c r="J6" s="657"/>
    </row>
    <row r="7" spans="1:10" ht="19.2" customHeight="1">
      <c r="A7" s="541" t="s">
        <v>1072</v>
      </c>
      <c r="B7" s="662" t="s">
        <v>583</v>
      </c>
      <c r="C7" s="662"/>
      <c r="D7" s="662"/>
      <c r="E7" s="662"/>
    </row>
    <row r="9" spans="1:10" ht="18">
      <c r="A9" s="663" t="s">
        <v>1073</v>
      </c>
      <c r="B9" s="663"/>
      <c r="C9" s="663"/>
      <c r="D9" s="663"/>
      <c r="E9" s="663"/>
    </row>
    <row r="10" spans="1:10" ht="14.4">
      <c r="A10" s="542" t="s">
        <v>1074</v>
      </c>
      <c r="B10" s="543">
        <v>2025</v>
      </c>
      <c r="C10" s="543">
        <v>2026</v>
      </c>
      <c r="D10" s="543">
        <v>2027</v>
      </c>
      <c r="E10" s="543">
        <v>2028</v>
      </c>
    </row>
    <row r="11" spans="1:10">
      <c r="A11" s="544" t="s">
        <v>719</v>
      </c>
      <c r="B11" s="545">
        <f>SUM(B12:B25)</f>
        <v>21800.434813220003</v>
      </c>
      <c r="C11" s="545">
        <f>SUM(C12:C25)</f>
        <v>23069.424371314202</v>
      </c>
      <c r="D11" s="545">
        <f>SUM(D12:D25)</f>
        <v>24414.391154533438</v>
      </c>
      <c r="E11" s="545">
        <f>SUM(E12:E25)</f>
        <v>25840.010966439371</v>
      </c>
    </row>
    <row r="12" spans="1:10" hidden="1">
      <c r="A12" s="546" t="s">
        <v>718</v>
      </c>
      <c r="B12" s="547"/>
      <c r="C12" s="547"/>
      <c r="D12" s="547"/>
      <c r="E12" s="547"/>
    </row>
    <row r="13" spans="1:10">
      <c r="A13" s="548" t="s">
        <v>717</v>
      </c>
      <c r="B13" s="547">
        <v>5756.6563660000002</v>
      </c>
      <c r="C13" s="547">
        <v>6044.4891843000005</v>
      </c>
      <c r="D13" s="547">
        <v>6346.7136435150005</v>
      </c>
      <c r="E13" s="547">
        <v>6664.0493256907503</v>
      </c>
    </row>
    <row r="14" spans="1:10">
      <c r="A14" s="548" t="s">
        <v>716</v>
      </c>
      <c r="B14" s="547">
        <v>6543.8416020000004</v>
      </c>
      <c r="C14" s="547">
        <v>6871.0336821000001</v>
      </c>
      <c r="D14" s="547">
        <v>7214.5853662050004</v>
      </c>
      <c r="E14" s="547">
        <v>7575.31463451525</v>
      </c>
    </row>
    <row r="15" spans="1:10" ht="27.6" hidden="1">
      <c r="A15" s="548" t="s">
        <v>715</v>
      </c>
      <c r="B15" s="547">
        <v>0</v>
      </c>
      <c r="C15" s="547">
        <v>0</v>
      </c>
      <c r="D15" s="547">
        <v>0</v>
      </c>
      <c r="E15" s="547">
        <v>0</v>
      </c>
    </row>
    <row r="16" spans="1:10">
      <c r="A16" s="548" t="s">
        <v>714</v>
      </c>
      <c r="B16" s="547">
        <v>389.88360895</v>
      </c>
      <c r="C16" s="547">
        <v>409.37778939749995</v>
      </c>
      <c r="D16" s="547">
        <v>429.84667886737498</v>
      </c>
      <c r="E16" s="547">
        <v>451.33901281074367</v>
      </c>
    </row>
    <row r="17" spans="1:5" hidden="1">
      <c r="A17" s="548" t="s">
        <v>713</v>
      </c>
      <c r="B17" s="547">
        <v>0</v>
      </c>
      <c r="C17" s="547">
        <v>0</v>
      </c>
      <c r="D17" s="547">
        <v>0</v>
      </c>
      <c r="E17" s="547">
        <v>0</v>
      </c>
    </row>
    <row r="18" spans="1:5">
      <c r="A18" s="548" t="s">
        <v>712</v>
      </c>
      <c r="B18" s="547">
        <v>7977.265762</v>
      </c>
      <c r="C18" s="547">
        <v>8535.6743653400008</v>
      </c>
      <c r="D18" s="547">
        <v>9133.1715709137989</v>
      </c>
      <c r="E18" s="547">
        <v>9772.4935808777664</v>
      </c>
    </row>
    <row r="19" spans="1:5">
      <c r="A19" s="548" t="s">
        <v>711</v>
      </c>
      <c r="B19" s="547">
        <v>405.21803366</v>
      </c>
      <c r="C19" s="547">
        <v>433.58329601619999</v>
      </c>
      <c r="D19" s="547">
        <v>463.934126737334</v>
      </c>
      <c r="E19" s="547">
        <v>496.4095156089474</v>
      </c>
    </row>
    <row r="20" spans="1:5">
      <c r="A20" s="548" t="s">
        <v>710</v>
      </c>
      <c r="B20" s="547">
        <v>343.30340100000001</v>
      </c>
      <c r="C20" s="547">
        <v>367.33463906999998</v>
      </c>
      <c r="D20" s="547">
        <v>393.04806380489998</v>
      </c>
      <c r="E20" s="547">
        <v>420.56142827124296</v>
      </c>
    </row>
    <row r="21" spans="1:5">
      <c r="A21" s="548" t="s">
        <v>709</v>
      </c>
      <c r="B21" s="547">
        <v>219.434226</v>
      </c>
      <c r="C21" s="547">
        <v>234.79462182</v>
      </c>
      <c r="D21" s="547">
        <v>251.2302453474</v>
      </c>
      <c r="E21" s="547">
        <v>268.81636252171802</v>
      </c>
    </row>
    <row r="22" spans="1:5">
      <c r="A22" s="548" t="s">
        <v>708</v>
      </c>
      <c r="B22" s="547">
        <v>3.1694490000000002</v>
      </c>
      <c r="C22" s="547">
        <v>3.3913104300000003</v>
      </c>
      <c r="D22" s="547">
        <v>3.6287021601</v>
      </c>
      <c r="E22" s="547">
        <v>3.8827113113070002</v>
      </c>
    </row>
    <row r="23" spans="1:5" ht="27.6">
      <c r="A23" s="548" t="s">
        <v>707</v>
      </c>
      <c r="B23" s="547">
        <v>161.66236461000003</v>
      </c>
      <c r="C23" s="547">
        <v>169.74548284050002</v>
      </c>
      <c r="D23" s="547">
        <v>178.23275698252502</v>
      </c>
      <c r="E23" s="547">
        <v>187.14439483165128</v>
      </c>
    </row>
    <row r="24" spans="1:5" ht="30.6" hidden="1" customHeight="1">
      <c r="A24" s="548" t="s">
        <v>706</v>
      </c>
      <c r="B24" s="547">
        <v>0</v>
      </c>
      <c r="C24" s="547">
        <v>0</v>
      </c>
      <c r="D24" s="547">
        <v>0</v>
      </c>
      <c r="E24" s="547">
        <v>0</v>
      </c>
    </row>
    <row r="25" spans="1:5" ht="29.4" hidden="1" customHeight="1">
      <c r="A25" s="548" t="s">
        <v>705</v>
      </c>
      <c r="B25" s="547"/>
      <c r="C25" s="547"/>
      <c r="D25" s="547"/>
      <c r="E25" s="547"/>
    </row>
    <row r="26" spans="1:5">
      <c r="A26" s="544" t="s">
        <v>704</v>
      </c>
      <c r="B26" s="545">
        <f>SUM(B27:B39)</f>
        <v>1852.14</v>
      </c>
      <c r="C26" s="545">
        <f>SUM(C27:C39)</f>
        <v>1914.0235220924999</v>
      </c>
      <c r="D26" s="545">
        <f>SUM(D27:D39)</f>
        <v>2009.724698197125</v>
      </c>
      <c r="E26" s="545">
        <f>SUM(E27:E39)</f>
        <v>2110.2109331069814</v>
      </c>
    </row>
    <row r="27" spans="1:5" hidden="1">
      <c r="A27" s="549" t="s">
        <v>703</v>
      </c>
      <c r="B27" s="547"/>
      <c r="C27" s="547"/>
      <c r="D27" s="547"/>
      <c r="E27" s="547"/>
    </row>
    <row r="28" spans="1:5" hidden="1">
      <c r="A28" s="549" t="s">
        <v>702</v>
      </c>
      <c r="B28" s="547"/>
      <c r="C28" s="547"/>
      <c r="D28" s="547"/>
      <c r="E28" s="547"/>
    </row>
    <row r="29" spans="1:5" hidden="1">
      <c r="A29" s="549" t="s">
        <v>701</v>
      </c>
      <c r="B29" s="547"/>
      <c r="C29" s="547"/>
      <c r="D29" s="547"/>
      <c r="E29" s="547"/>
    </row>
    <row r="30" spans="1:5" hidden="1">
      <c r="A30" s="549" t="s">
        <v>700</v>
      </c>
      <c r="B30" s="547"/>
      <c r="C30" s="547"/>
      <c r="D30" s="547"/>
      <c r="E30" s="547"/>
    </row>
    <row r="31" spans="1:5" hidden="1">
      <c r="A31" s="549" t="s">
        <v>699</v>
      </c>
      <c r="B31" s="547"/>
      <c r="C31" s="547"/>
      <c r="D31" s="547"/>
      <c r="E31" s="547"/>
    </row>
    <row r="32" spans="1:5" ht="27.6" hidden="1">
      <c r="A32" s="549" t="s">
        <v>698</v>
      </c>
      <c r="B32" s="547"/>
      <c r="C32" s="547"/>
      <c r="D32" s="547"/>
      <c r="E32" s="547"/>
    </row>
    <row r="33" spans="1:5" ht="27.6" hidden="1">
      <c r="A33" s="549" t="s">
        <v>697</v>
      </c>
      <c r="B33" s="547"/>
      <c r="C33" s="547"/>
      <c r="D33" s="547"/>
      <c r="E33" s="547"/>
    </row>
    <row r="34" spans="1:5" ht="27.6" hidden="1">
      <c r="A34" s="549" t="s">
        <v>696</v>
      </c>
      <c r="B34" s="547"/>
      <c r="C34" s="547"/>
      <c r="D34" s="547"/>
      <c r="E34" s="547"/>
    </row>
    <row r="35" spans="1:5" hidden="1">
      <c r="A35" s="549" t="s">
        <v>695</v>
      </c>
      <c r="B35" s="547"/>
      <c r="C35" s="547"/>
      <c r="D35" s="547"/>
      <c r="E35" s="547"/>
    </row>
    <row r="36" spans="1:5" ht="30.6" customHeight="1">
      <c r="A36" s="549" t="s">
        <v>694</v>
      </c>
      <c r="B36" s="547">
        <v>1832.14</v>
      </c>
      <c r="C36" s="547">
        <v>1914.0235220924999</v>
      </c>
      <c r="D36" s="547">
        <v>2009.724698197125</v>
      </c>
      <c r="E36" s="547">
        <v>2110.2109331069814</v>
      </c>
    </row>
    <row r="37" spans="1:5" ht="30" customHeight="1">
      <c r="A37" s="549" t="s">
        <v>693</v>
      </c>
      <c r="B37" s="547">
        <v>20</v>
      </c>
      <c r="C37" s="547">
        <v>0</v>
      </c>
      <c r="D37" s="547">
        <v>0</v>
      </c>
      <c r="E37" s="547">
        <v>0</v>
      </c>
    </row>
    <row r="38" spans="1:5" ht="30.6" hidden="1" customHeight="1">
      <c r="A38" s="549" t="s">
        <v>692</v>
      </c>
      <c r="B38" s="547"/>
      <c r="C38" s="547"/>
      <c r="D38" s="547"/>
      <c r="E38" s="547"/>
    </row>
    <row r="39" spans="1:5" hidden="1">
      <c r="A39" s="549" t="s">
        <v>691</v>
      </c>
      <c r="B39" s="547"/>
      <c r="C39" s="547"/>
      <c r="D39" s="547"/>
      <c r="E39" s="547"/>
    </row>
    <row r="40" spans="1:5">
      <c r="A40" s="544" t="s">
        <v>690</v>
      </c>
      <c r="B40" s="545">
        <f>SUM(B41:B49)</f>
        <v>8365.5300000000007</v>
      </c>
      <c r="C40" s="545">
        <f>SUM(C41:C49)</f>
        <v>8193.8839443710003</v>
      </c>
      <c r="D40" s="545">
        <f>SUM(D41:D49)</f>
        <v>6610.4867676488502</v>
      </c>
      <c r="E40" s="545">
        <f>SUM(E41:E49)</f>
        <v>5697.6549483030794</v>
      </c>
    </row>
    <row r="41" spans="1:5">
      <c r="A41" s="549" t="s">
        <v>689</v>
      </c>
      <c r="B41" s="547">
        <v>0</v>
      </c>
      <c r="C41" s="547">
        <v>880.83032369000011</v>
      </c>
      <c r="D41" s="547">
        <v>394.39119006999999</v>
      </c>
      <c r="E41" s="547">
        <v>724.77848624000001</v>
      </c>
    </row>
    <row r="42" spans="1:5" hidden="1">
      <c r="A42" s="549" t="s">
        <v>688</v>
      </c>
      <c r="B42" s="547">
        <v>0</v>
      </c>
      <c r="C42" s="547">
        <v>0</v>
      </c>
      <c r="D42" s="547">
        <v>0</v>
      </c>
      <c r="E42" s="547">
        <v>0</v>
      </c>
    </row>
    <row r="43" spans="1:5" hidden="1">
      <c r="A43" s="549" t="s">
        <v>687</v>
      </c>
      <c r="B43" s="547">
        <v>0</v>
      </c>
      <c r="C43" s="547">
        <v>0</v>
      </c>
      <c r="D43" s="547">
        <v>0</v>
      </c>
      <c r="E43" s="547">
        <v>0</v>
      </c>
    </row>
    <row r="44" spans="1:5" hidden="1">
      <c r="A44" s="549" t="s">
        <v>686</v>
      </c>
      <c r="B44" s="547">
        <v>0</v>
      </c>
      <c r="C44" s="547">
        <v>0</v>
      </c>
      <c r="D44" s="547">
        <v>0</v>
      </c>
      <c r="E44" s="547">
        <v>0</v>
      </c>
    </row>
    <row r="45" spans="1:5" ht="13.8" hidden="1" customHeight="1">
      <c r="A45" s="549" t="s">
        <v>685</v>
      </c>
      <c r="B45" s="547">
        <v>0</v>
      </c>
      <c r="C45" s="547">
        <v>0</v>
      </c>
      <c r="D45" s="547">
        <v>0</v>
      </c>
      <c r="E45" s="547">
        <v>0</v>
      </c>
    </row>
    <row r="46" spans="1:5" ht="27.6" hidden="1">
      <c r="A46" s="549" t="s">
        <v>684</v>
      </c>
      <c r="B46" s="547">
        <v>0</v>
      </c>
      <c r="C46" s="547">
        <v>0</v>
      </c>
      <c r="D46" s="547">
        <v>0</v>
      </c>
      <c r="E46" s="547">
        <v>0</v>
      </c>
    </row>
    <row r="47" spans="1:5">
      <c r="A47" s="549" t="s">
        <v>683</v>
      </c>
      <c r="B47" s="547">
        <v>3647.53</v>
      </c>
      <c r="C47" s="547">
        <v>3158.0700210359996</v>
      </c>
      <c r="D47" s="547">
        <v>2684.3595178805999</v>
      </c>
      <c r="E47" s="547">
        <v>2147.4876143044803</v>
      </c>
    </row>
    <row r="48" spans="1:5" ht="14.4" customHeight="1">
      <c r="A48" s="549" t="s">
        <v>682</v>
      </c>
      <c r="B48" s="547">
        <v>4718</v>
      </c>
      <c r="C48" s="547">
        <v>4154.9835996450001</v>
      </c>
      <c r="D48" s="547">
        <v>3531.7360596982498</v>
      </c>
      <c r="E48" s="547">
        <v>2825.3888477585997</v>
      </c>
    </row>
    <row r="49" spans="1:5" hidden="1">
      <c r="A49" s="549" t="s">
        <v>979</v>
      </c>
      <c r="B49" s="547"/>
      <c r="C49" s="547"/>
      <c r="D49" s="547"/>
      <c r="E49" s="547"/>
    </row>
    <row r="50" spans="1:5">
      <c r="A50" s="544" t="s">
        <v>1075</v>
      </c>
      <c r="B50" s="545">
        <f>+B11+B26+B40</f>
        <v>32018.104813220001</v>
      </c>
      <c r="C50" s="545">
        <f>+C11+C26+C40</f>
        <v>33177.331837777703</v>
      </c>
      <c r="D50" s="545">
        <f>+D11+D26+D40</f>
        <v>33034.602620379417</v>
      </c>
      <c r="E50" s="545">
        <f>+E11+E26+E40</f>
        <v>33647.876847849431</v>
      </c>
    </row>
    <row r="52" spans="1:5" ht="18">
      <c r="A52" s="663" t="s">
        <v>1076</v>
      </c>
      <c r="B52" s="663"/>
      <c r="C52" s="663"/>
      <c r="D52" s="663"/>
      <c r="E52" s="663"/>
    </row>
    <row r="53" spans="1:5" ht="14.4">
      <c r="A53" s="542" t="s">
        <v>1074</v>
      </c>
      <c r="B53" s="542">
        <v>2025</v>
      </c>
      <c r="C53" s="542">
        <v>2026</v>
      </c>
      <c r="D53" s="542">
        <v>2027</v>
      </c>
      <c r="E53" s="542">
        <v>2028</v>
      </c>
    </row>
    <row r="54" spans="1:5">
      <c r="A54" s="544" t="s">
        <v>681</v>
      </c>
      <c r="B54" s="545">
        <f>SUM(B55:B61)</f>
        <v>21589.360740650001</v>
      </c>
      <c r="C54" s="545">
        <f>SUM(C55:C61)</f>
        <v>22404.908787312073</v>
      </c>
      <c r="D54" s="545">
        <f>SUM(D55:D61)</f>
        <v>23395.208753951047</v>
      </c>
      <c r="E54" s="545">
        <f>SUM(E55:E61)</f>
        <v>24437.668942473887</v>
      </c>
    </row>
    <row r="55" spans="1:5">
      <c r="A55" s="550" t="s">
        <v>680</v>
      </c>
      <c r="B55" s="547">
        <v>10460.41158507</v>
      </c>
      <c r="C55" s="547">
        <v>10845.5584484832</v>
      </c>
      <c r="D55" s="547">
        <v>11279.380786422527</v>
      </c>
      <c r="E55" s="547">
        <v>11730.556017879429</v>
      </c>
    </row>
    <row r="56" spans="1:5">
      <c r="A56" s="550" t="s">
        <v>679</v>
      </c>
      <c r="B56" s="547">
        <v>8624.9641103899994</v>
      </c>
      <c r="C56" s="547">
        <v>9024.6685960200011</v>
      </c>
      <c r="D56" s="547">
        <v>9475.9020258210003</v>
      </c>
      <c r="E56" s="547">
        <v>9949.697127112051</v>
      </c>
    </row>
    <row r="57" spans="1:5">
      <c r="A57" s="550" t="s">
        <v>678</v>
      </c>
      <c r="B57" s="547">
        <v>339.82455073</v>
      </c>
      <c r="C57" s="547">
        <v>416.27278666160004</v>
      </c>
      <c r="D57" s="547">
        <v>382.97096372867202</v>
      </c>
      <c r="E57" s="547">
        <v>352.33328663037827</v>
      </c>
    </row>
    <row r="58" spans="1:5" hidden="1">
      <c r="A58" s="550" t="s">
        <v>677</v>
      </c>
      <c r="B58" s="547">
        <v>0</v>
      </c>
      <c r="C58" s="547">
        <v>0</v>
      </c>
      <c r="D58" s="547">
        <v>0</v>
      </c>
      <c r="E58" s="547">
        <v>0</v>
      </c>
    </row>
    <row r="59" spans="1:5">
      <c r="A59" s="550" t="s">
        <v>676</v>
      </c>
      <c r="B59" s="547">
        <v>1820.3069200099997</v>
      </c>
      <c r="C59" s="547">
        <v>1757.6708341282708</v>
      </c>
      <c r="D59" s="547">
        <v>1860.143043757949</v>
      </c>
      <c r="E59" s="547">
        <v>1968.5893832090376</v>
      </c>
    </row>
    <row r="60" spans="1:5">
      <c r="A60" s="550" t="s">
        <v>675</v>
      </c>
      <c r="B60" s="547">
        <v>343.85357445000005</v>
      </c>
      <c r="C60" s="547">
        <v>360.73812201899995</v>
      </c>
      <c r="D60" s="547">
        <v>396.81193422089996</v>
      </c>
      <c r="E60" s="547">
        <v>436.49312764298992</v>
      </c>
    </row>
    <row r="61" spans="1:5" hidden="1">
      <c r="A61" s="550" t="s">
        <v>674</v>
      </c>
      <c r="B61" s="547">
        <v>0</v>
      </c>
      <c r="C61" s="547">
        <v>0</v>
      </c>
      <c r="D61" s="547">
        <v>0</v>
      </c>
      <c r="E61" s="547">
        <v>0</v>
      </c>
    </row>
    <row r="62" spans="1:5">
      <c r="A62" s="544" t="s">
        <v>673</v>
      </c>
      <c r="B62" s="545">
        <f>SUM(B63:B75)</f>
        <v>9975.7925024199994</v>
      </c>
      <c r="C62" s="545">
        <f>SUM(C63:C75)</f>
        <v>10109.872245526001</v>
      </c>
      <c r="D62" s="545">
        <f>SUM(D63:D75)</f>
        <v>8943.7155212495982</v>
      </c>
      <c r="E62" s="545">
        <f>SUM(E63:E75)</f>
        <v>8479.7456429285612</v>
      </c>
    </row>
    <row r="63" spans="1:5">
      <c r="A63" s="550" t="s">
        <v>672</v>
      </c>
      <c r="B63" s="547">
        <v>91.410211369999999</v>
      </c>
      <c r="C63" s="547">
        <v>395</v>
      </c>
      <c r="D63" s="547">
        <v>302.5</v>
      </c>
      <c r="E63" s="547">
        <v>332.75</v>
      </c>
    </row>
    <row r="64" spans="1:5">
      <c r="A64" s="550" t="s">
        <v>671</v>
      </c>
      <c r="B64" s="547">
        <v>3146.22</v>
      </c>
      <c r="C64" s="547">
        <v>3424.1982451379999</v>
      </c>
      <c r="D64" s="547">
        <v>2894.6180696517999</v>
      </c>
      <c r="E64" s="547">
        <v>2944.5798766169801</v>
      </c>
    </row>
    <row r="65" spans="1:5" hidden="1">
      <c r="A65" s="550" t="s">
        <v>670</v>
      </c>
      <c r="B65" s="547">
        <v>0</v>
      </c>
      <c r="C65" s="547">
        <v>0</v>
      </c>
      <c r="D65" s="547">
        <v>0</v>
      </c>
      <c r="E65" s="547">
        <v>0</v>
      </c>
    </row>
    <row r="66" spans="1:5">
      <c r="A66" s="550" t="s">
        <v>669</v>
      </c>
      <c r="B66" s="547">
        <v>2866.3959815600001</v>
      </c>
      <c r="C66" s="547">
        <v>2034.9339485599999</v>
      </c>
      <c r="D66" s="547">
        <v>2000.927343416</v>
      </c>
      <c r="E66" s="547">
        <v>2968.0200777575997</v>
      </c>
    </row>
    <row r="67" spans="1:5">
      <c r="A67" s="550" t="s">
        <v>668</v>
      </c>
      <c r="B67" s="547">
        <v>387.81041060000001</v>
      </c>
      <c r="C67" s="547">
        <v>1107</v>
      </c>
      <c r="D67" s="547">
        <v>1021</v>
      </c>
      <c r="E67" s="547">
        <v>351</v>
      </c>
    </row>
    <row r="68" spans="1:5">
      <c r="A68" s="550" t="s">
        <v>667</v>
      </c>
      <c r="B68" s="547">
        <v>1062.33</v>
      </c>
      <c r="C68" s="547">
        <v>1565.2729459899999</v>
      </c>
      <c r="D68" s="547">
        <v>935.56297626000003</v>
      </c>
      <c r="E68" s="547">
        <v>907.6513729400001</v>
      </c>
    </row>
    <row r="69" spans="1:5">
      <c r="A69" s="550" t="s">
        <v>666</v>
      </c>
      <c r="B69" s="547">
        <v>1056.3557599999999</v>
      </c>
      <c r="C69" s="547">
        <v>175</v>
      </c>
      <c r="D69" s="547">
        <v>300</v>
      </c>
      <c r="E69" s="547">
        <v>0</v>
      </c>
    </row>
    <row r="70" spans="1:5" hidden="1">
      <c r="A70" s="550" t="s">
        <v>665</v>
      </c>
      <c r="B70" s="547">
        <v>0</v>
      </c>
      <c r="C70" s="547">
        <v>0</v>
      </c>
      <c r="D70" s="547">
        <v>0</v>
      </c>
      <c r="E70" s="547">
        <v>0</v>
      </c>
    </row>
    <row r="71" spans="1:5">
      <c r="A71" s="550" t="s">
        <v>664</v>
      </c>
      <c r="B71" s="547">
        <v>1253.24891901</v>
      </c>
      <c r="C71" s="547">
        <v>1285.2437639699999</v>
      </c>
      <c r="D71" s="547">
        <v>1353.5614558670002</v>
      </c>
      <c r="E71" s="547">
        <v>826.64407195369995</v>
      </c>
    </row>
    <row r="72" spans="1:5" hidden="1">
      <c r="A72" s="550" t="s">
        <v>663</v>
      </c>
      <c r="B72" s="547">
        <v>0</v>
      </c>
      <c r="C72" s="547">
        <v>0</v>
      </c>
      <c r="D72" s="547">
        <v>0</v>
      </c>
      <c r="E72" s="547">
        <v>0</v>
      </c>
    </row>
    <row r="73" spans="1:5">
      <c r="A73" s="550" t="s">
        <v>770</v>
      </c>
      <c r="B73" s="547">
        <v>80.02121987999999</v>
      </c>
      <c r="C73" s="547">
        <v>88.023341868000003</v>
      </c>
      <c r="D73" s="547">
        <v>96.825676054799999</v>
      </c>
      <c r="E73" s="547">
        <v>106.50824366028</v>
      </c>
    </row>
    <row r="74" spans="1:5">
      <c r="A74" s="550" t="s">
        <v>771</v>
      </c>
      <c r="B74" s="547">
        <v>32</v>
      </c>
      <c r="C74" s="547">
        <v>35.200000000000003</v>
      </c>
      <c r="D74" s="547">
        <v>38.72</v>
      </c>
      <c r="E74" s="547">
        <v>42.591999999999999</v>
      </c>
    </row>
    <row r="75" spans="1:5" hidden="1">
      <c r="A75" s="550" t="s">
        <v>772</v>
      </c>
      <c r="B75" s="547"/>
      <c r="C75" s="547"/>
      <c r="D75" s="547"/>
      <c r="E75" s="547"/>
    </row>
    <row r="76" spans="1:5">
      <c r="A76" s="544" t="s">
        <v>662</v>
      </c>
      <c r="B76" s="545">
        <f>SUM(B77:B81)</f>
        <v>452.94446952999999</v>
      </c>
      <c r="C76" s="545">
        <f>SUM(C77:C81)</f>
        <v>662.55080493649996</v>
      </c>
      <c r="D76" s="545">
        <f>SUM(D77:D81)</f>
        <v>695.67834518332495</v>
      </c>
      <c r="E76" s="545">
        <f>SUM(E77:E81)</f>
        <v>730.46226244249112</v>
      </c>
    </row>
    <row r="77" spans="1:5" hidden="1">
      <c r="A77" s="550" t="s">
        <v>661</v>
      </c>
      <c r="B77" s="547"/>
      <c r="C77" s="547"/>
      <c r="D77" s="547"/>
      <c r="E77" s="547"/>
    </row>
    <row r="78" spans="1:5" hidden="1">
      <c r="A78" s="550" t="s">
        <v>660</v>
      </c>
      <c r="B78" s="547"/>
      <c r="C78" s="547"/>
      <c r="D78" s="547"/>
      <c r="E78" s="547"/>
    </row>
    <row r="79" spans="1:5">
      <c r="A79" s="550" t="s">
        <v>659</v>
      </c>
      <c r="B79" s="547">
        <v>452.94446952999999</v>
      </c>
      <c r="C79" s="547">
        <v>662.55080493649996</v>
      </c>
      <c r="D79" s="547">
        <v>695.67834518332495</v>
      </c>
      <c r="E79" s="547">
        <v>730.46226244249112</v>
      </c>
    </row>
    <row r="80" spans="1:5" hidden="1">
      <c r="A80" s="550" t="s">
        <v>658</v>
      </c>
      <c r="B80" s="547"/>
      <c r="C80" s="547"/>
      <c r="D80" s="547"/>
      <c r="E80" s="547"/>
    </row>
    <row r="81" spans="1:11" hidden="1">
      <c r="A81" s="550" t="s">
        <v>657</v>
      </c>
      <c r="B81" s="547"/>
      <c r="C81" s="547"/>
      <c r="D81" s="547"/>
      <c r="E81" s="547"/>
    </row>
    <row r="82" spans="1:11">
      <c r="A82" s="544" t="s">
        <v>656</v>
      </c>
      <c r="B82" s="547">
        <v>0</v>
      </c>
      <c r="C82" s="547">
        <v>0</v>
      </c>
      <c r="D82" s="547">
        <v>0</v>
      </c>
      <c r="E82" s="547">
        <v>0</v>
      </c>
    </row>
    <row r="83" spans="1:11">
      <c r="A83" s="544" t="s">
        <v>385</v>
      </c>
      <c r="B83" s="545">
        <f>+B54+B62+B76+B82</f>
        <v>32018.097712600003</v>
      </c>
      <c r="C83" s="545">
        <f>+C54+C62+C76+C82</f>
        <v>33177.331837774575</v>
      </c>
      <c r="D83" s="545">
        <f>+D54+D62+D76+D82</f>
        <v>33034.602620383972</v>
      </c>
      <c r="E83" s="545">
        <f>+E54+E62+E76+E82</f>
        <v>33647.876847844935</v>
      </c>
    </row>
    <row r="84" spans="1:11">
      <c r="B84" s="552"/>
      <c r="C84" s="552"/>
      <c r="D84" s="552"/>
      <c r="E84" s="552"/>
    </row>
    <row r="85" spans="1:11" ht="26.4" customHeight="1">
      <c r="A85" s="664" t="s">
        <v>1077</v>
      </c>
      <c r="B85" s="665"/>
      <c r="C85" s="665"/>
      <c r="D85" s="665"/>
      <c r="E85" s="665"/>
      <c r="F85" s="665"/>
      <c r="G85" s="665"/>
      <c r="H85" s="665"/>
      <c r="I85" s="665"/>
      <c r="J85" s="666"/>
    </row>
    <row r="87" spans="1:11" ht="40.799999999999997" customHeight="1">
      <c r="A87" s="541" t="s">
        <v>1078</v>
      </c>
      <c r="B87" s="667" t="s">
        <v>1213</v>
      </c>
      <c r="C87" s="667"/>
      <c r="D87" s="667"/>
      <c r="E87" s="667"/>
      <c r="F87" s="667"/>
      <c r="G87" s="667"/>
      <c r="H87" s="667"/>
      <c r="I87" s="667"/>
      <c r="J87" s="667"/>
    </row>
    <row r="89" spans="1:11" ht="23.4" customHeight="1">
      <c r="A89" s="651" t="s">
        <v>1079</v>
      </c>
      <c r="B89" s="652"/>
      <c r="C89" s="652"/>
      <c r="D89" s="652"/>
      <c r="E89" s="652"/>
      <c r="F89" s="652"/>
      <c r="G89" s="652"/>
      <c r="H89" s="652"/>
      <c r="I89" s="652"/>
      <c r="J89" s="653"/>
    </row>
    <row r="90" spans="1:11" ht="40.200000000000003" customHeight="1">
      <c r="A90" s="553" t="s">
        <v>1080</v>
      </c>
      <c r="B90" s="667" t="s">
        <v>1081</v>
      </c>
      <c r="C90" s="667"/>
      <c r="D90" s="667"/>
      <c r="E90" s="667"/>
      <c r="F90" s="667"/>
      <c r="G90" s="667"/>
      <c r="H90" s="667"/>
      <c r="I90" s="667"/>
      <c r="J90" s="667"/>
    </row>
    <row r="91" spans="1:11" ht="37.200000000000003" customHeight="1">
      <c r="A91" s="554" t="s">
        <v>1082</v>
      </c>
      <c r="B91" s="668" t="s">
        <v>1083</v>
      </c>
      <c r="C91" s="668"/>
      <c r="D91" s="668"/>
      <c r="E91" s="668"/>
      <c r="F91" s="668"/>
      <c r="G91" s="668"/>
      <c r="H91" s="668"/>
      <c r="I91" s="668"/>
      <c r="J91" s="668"/>
    </row>
    <row r="92" spans="1:11" ht="294" customHeight="1">
      <c r="A92" s="555" t="s">
        <v>1084</v>
      </c>
      <c r="B92" s="669" t="s">
        <v>1085</v>
      </c>
      <c r="C92" s="669"/>
      <c r="D92" s="669"/>
      <c r="E92" s="669"/>
      <c r="F92" s="669"/>
      <c r="G92" s="669"/>
      <c r="H92" s="669"/>
      <c r="I92" s="669"/>
      <c r="J92" s="669"/>
    </row>
    <row r="93" spans="1:11">
      <c r="A93" s="556"/>
      <c r="B93" s="556"/>
      <c r="C93" s="556"/>
      <c r="D93" s="556"/>
      <c r="E93" s="556"/>
    </row>
    <row r="94" spans="1:11" ht="18">
      <c r="A94" s="670" t="s">
        <v>1086</v>
      </c>
      <c r="B94" s="671"/>
      <c r="C94" s="671"/>
      <c r="D94" s="671"/>
      <c r="E94" s="671"/>
      <c r="F94" s="671"/>
      <c r="G94" s="671"/>
      <c r="H94" s="671"/>
      <c r="I94" s="671"/>
      <c r="J94" s="672"/>
    </row>
    <row r="95" spans="1:11" ht="57.6">
      <c r="A95" s="541" t="s">
        <v>1087</v>
      </c>
      <c r="B95" s="673" t="s">
        <v>1088</v>
      </c>
      <c r="C95" s="673"/>
      <c r="D95" s="673"/>
      <c r="E95" s="673" t="s">
        <v>1089</v>
      </c>
      <c r="F95" s="673"/>
      <c r="G95" s="673"/>
      <c r="H95" s="673" t="s">
        <v>1090</v>
      </c>
      <c r="I95" s="673"/>
      <c r="J95" s="673"/>
    </row>
    <row r="96" spans="1:11" ht="409.2" customHeight="1">
      <c r="A96" s="557" t="s">
        <v>1202</v>
      </c>
      <c r="B96" s="674" t="s">
        <v>1207</v>
      </c>
      <c r="C96" s="675"/>
      <c r="D96" s="676"/>
      <c r="E96" s="674" t="s">
        <v>1091</v>
      </c>
      <c r="F96" s="675"/>
      <c r="G96" s="676"/>
      <c r="H96" s="674" t="s">
        <v>1092</v>
      </c>
      <c r="I96" s="675"/>
      <c r="J96" s="676"/>
      <c r="K96" s="551"/>
    </row>
    <row r="97" spans="1:10" ht="342.6" customHeight="1">
      <c r="A97" s="557" t="s">
        <v>1204</v>
      </c>
      <c r="B97" s="674" t="s">
        <v>1208</v>
      </c>
      <c r="C97" s="675"/>
      <c r="D97" s="676"/>
      <c r="E97" s="677" t="s">
        <v>1093</v>
      </c>
      <c r="F97" s="678"/>
      <c r="G97" s="679"/>
      <c r="H97" s="684" t="s">
        <v>1094</v>
      </c>
      <c r="I97" s="685"/>
      <c r="J97" s="686"/>
    </row>
    <row r="98" spans="1:10" ht="401.4" customHeight="1">
      <c r="A98" s="561" t="s">
        <v>1203</v>
      </c>
      <c r="B98" s="680" t="s">
        <v>1209</v>
      </c>
      <c r="C98" s="681"/>
      <c r="D98" s="682"/>
      <c r="E98" s="680" t="s">
        <v>1095</v>
      </c>
      <c r="F98" s="681"/>
      <c r="G98" s="682"/>
      <c r="H98" s="687"/>
      <c r="I98" s="688"/>
      <c r="J98" s="689"/>
    </row>
    <row r="99" spans="1:10" ht="270" customHeight="1">
      <c r="A99" s="557" t="s">
        <v>1205</v>
      </c>
      <c r="B99" s="683" t="s">
        <v>1199</v>
      </c>
      <c r="C99" s="683"/>
      <c r="D99" s="683"/>
      <c r="E99" s="683" t="s">
        <v>1096</v>
      </c>
      <c r="F99" s="683"/>
      <c r="G99" s="683"/>
      <c r="H99" s="690"/>
      <c r="I99" s="691"/>
      <c r="J99" s="692"/>
    </row>
    <row r="100" spans="1:10" ht="243" customHeight="1">
      <c r="A100" s="557" t="s">
        <v>1206</v>
      </c>
      <c r="B100" s="674" t="s">
        <v>1210</v>
      </c>
      <c r="C100" s="675"/>
      <c r="D100" s="676"/>
      <c r="E100" s="677" t="s">
        <v>1097</v>
      </c>
      <c r="F100" s="678"/>
      <c r="G100" s="679"/>
      <c r="H100" s="693"/>
      <c r="I100" s="694"/>
      <c r="J100" s="695"/>
    </row>
    <row r="101" spans="1:10" ht="43.2" customHeight="1">
      <c r="A101" s="541" t="s">
        <v>1098</v>
      </c>
      <c r="B101" s="696" t="s">
        <v>1099</v>
      </c>
      <c r="C101" s="697"/>
      <c r="D101" s="698"/>
      <c r="E101" s="696" t="s">
        <v>1100</v>
      </c>
      <c r="F101" s="697"/>
      <c r="G101" s="698"/>
      <c r="H101" s="696" t="s">
        <v>1090</v>
      </c>
      <c r="I101" s="697"/>
      <c r="J101" s="698"/>
    </row>
    <row r="102" spans="1:10" ht="325.2" customHeight="1">
      <c r="A102" s="558" t="s">
        <v>1211</v>
      </c>
      <c r="B102" s="674" t="s">
        <v>1101</v>
      </c>
      <c r="C102" s="675"/>
      <c r="D102" s="676"/>
      <c r="E102" s="674" t="s">
        <v>1102</v>
      </c>
      <c r="F102" s="675"/>
      <c r="G102" s="676"/>
      <c r="H102" s="674" t="s">
        <v>1103</v>
      </c>
      <c r="I102" s="675"/>
      <c r="J102" s="676"/>
    </row>
    <row r="103" spans="1:10" ht="229.95" customHeight="1">
      <c r="A103" s="699" t="s">
        <v>1212</v>
      </c>
      <c r="B103" s="680" t="s">
        <v>1200</v>
      </c>
      <c r="C103" s="681"/>
      <c r="D103" s="682"/>
      <c r="E103" s="680" t="s">
        <v>1104</v>
      </c>
      <c r="F103" s="681"/>
      <c r="G103" s="682"/>
      <c r="H103" s="704" t="s">
        <v>1195</v>
      </c>
      <c r="I103" s="705"/>
      <c r="J103" s="706"/>
    </row>
    <row r="104" spans="1:10" ht="277.2" customHeight="1">
      <c r="A104" s="700"/>
      <c r="B104" s="701"/>
      <c r="C104" s="702"/>
      <c r="D104" s="703"/>
      <c r="E104" s="701"/>
      <c r="F104" s="702"/>
      <c r="G104" s="703"/>
      <c r="H104" s="707"/>
      <c r="I104" s="708"/>
      <c r="J104" s="709"/>
    </row>
    <row r="105" spans="1:10" ht="334.95" customHeight="1">
      <c r="A105" s="710" t="s">
        <v>1214</v>
      </c>
      <c r="B105" s="704" t="s">
        <v>1215</v>
      </c>
      <c r="C105" s="705"/>
      <c r="D105" s="706"/>
      <c r="E105" s="716" t="s">
        <v>1216</v>
      </c>
      <c r="F105" s="717"/>
      <c r="G105" s="718"/>
      <c r="H105" s="725"/>
      <c r="I105" s="726"/>
      <c r="J105" s="727"/>
    </row>
    <row r="106" spans="1:10" ht="250.05" customHeight="1">
      <c r="A106" s="711"/>
      <c r="B106" s="713"/>
      <c r="C106" s="714"/>
      <c r="D106" s="715"/>
      <c r="E106" s="719"/>
      <c r="F106" s="720"/>
      <c r="G106" s="721"/>
      <c r="H106" s="728"/>
      <c r="I106" s="729"/>
      <c r="J106" s="730"/>
    </row>
    <row r="107" spans="1:10" ht="250.05" customHeight="1">
      <c r="A107" s="712"/>
      <c r="B107" s="707"/>
      <c r="C107" s="708"/>
      <c r="D107" s="709"/>
      <c r="E107" s="722"/>
      <c r="F107" s="723"/>
      <c r="G107" s="724"/>
      <c r="H107" s="731"/>
      <c r="I107" s="732"/>
      <c r="J107" s="733"/>
    </row>
    <row r="108" spans="1:10" ht="43.2" hidden="1" customHeight="1">
      <c r="A108" s="541" t="s">
        <v>1105</v>
      </c>
      <c r="B108" s="696" t="s">
        <v>1106</v>
      </c>
      <c r="C108" s="697"/>
      <c r="D108" s="698"/>
      <c r="E108" s="696" t="s">
        <v>1089</v>
      </c>
      <c r="F108" s="697"/>
      <c r="G108" s="698"/>
      <c r="H108" s="696" t="s">
        <v>1090</v>
      </c>
      <c r="I108" s="697"/>
      <c r="J108" s="698"/>
    </row>
    <row r="109" spans="1:10" ht="14.4" hidden="1" customHeight="1">
      <c r="A109" s="559" t="s">
        <v>1107</v>
      </c>
      <c r="B109" s="677" t="s">
        <v>1107</v>
      </c>
      <c r="C109" s="678"/>
      <c r="D109" s="679"/>
      <c r="E109" s="677" t="s">
        <v>1107</v>
      </c>
      <c r="F109" s="678"/>
      <c r="G109" s="679"/>
      <c r="H109" s="677" t="s">
        <v>1107</v>
      </c>
      <c r="I109" s="678"/>
      <c r="J109" s="679"/>
    </row>
    <row r="110" spans="1:10" ht="14.4" hidden="1" customHeight="1">
      <c r="A110" s="559" t="s">
        <v>1107</v>
      </c>
      <c r="B110" s="677" t="s">
        <v>1107</v>
      </c>
      <c r="C110" s="678"/>
      <c r="D110" s="679"/>
      <c r="E110" s="677" t="s">
        <v>1107</v>
      </c>
      <c r="F110" s="678"/>
      <c r="G110" s="679"/>
      <c r="H110" s="677" t="s">
        <v>1107</v>
      </c>
      <c r="I110" s="678"/>
      <c r="J110" s="679"/>
    </row>
    <row r="111" spans="1:10" ht="10.8" hidden="1" customHeight="1">
      <c r="A111" s="559" t="s">
        <v>1107</v>
      </c>
      <c r="B111" s="677" t="s">
        <v>1107</v>
      </c>
      <c r="C111" s="678"/>
      <c r="D111" s="679"/>
      <c r="E111" s="677" t="s">
        <v>1107</v>
      </c>
      <c r="F111" s="678"/>
      <c r="G111" s="679"/>
      <c r="H111" s="677" t="s">
        <v>1107</v>
      </c>
      <c r="I111" s="678"/>
      <c r="J111" s="679"/>
    </row>
    <row r="112" spans="1:10" ht="57.6" customHeight="1">
      <c r="A112" s="541" t="s">
        <v>1108</v>
      </c>
      <c r="B112" s="696" t="s">
        <v>1109</v>
      </c>
      <c r="C112" s="697"/>
      <c r="D112" s="698"/>
      <c r="E112" s="696" t="s">
        <v>1110</v>
      </c>
      <c r="F112" s="697"/>
      <c r="G112" s="698"/>
      <c r="H112" s="696" t="s">
        <v>1090</v>
      </c>
      <c r="I112" s="697"/>
      <c r="J112" s="698"/>
    </row>
    <row r="113" spans="1:10" ht="160.19999999999999" customHeight="1">
      <c r="A113" s="560" t="s">
        <v>1111</v>
      </c>
      <c r="B113" s="674" t="s">
        <v>1112</v>
      </c>
      <c r="C113" s="675"/>
      <c r="D113" s="676"/>
      <c r="E113" s="674" t="s">
        <v>1113</v>
      </c>
      <c r="F113" s="675"/>
      <c r="G113" s="676"/>
      <c r="H113" s="677"/>
      <c r="I113" s="678"/>
      <c r="J113" s="679"/>
    </row>
    <row r="114" spans="1:10" ht="165.3" customHeight="1">
      <c r="A114" s="558" t="s">
        <v>1114</v>
      </c>
      <c r="B114" s="674" t="s">
        <v>1201</v>
      </c>
      <c r="C114" s="675"/>
      <c r="D114" s="676"/>
      <c r="E114" s="674" t="s">
        <v>1115</v>
      </c>
      <c r="F114" s="675"/>
      <c r="G114" s="676"/>
      <c r="H114" s="677"/>
      <c r="I114" s="678"/>
      <c r="J114" s="679"/>
    </row>
  </sheetData>
  <mergeCells count="68">
    <mergeCell ref="B113:D113"/>
    <mergeCell ref="E113:G113"/>
    <mergeCell ref="H113:J113"/>
    <mergeCell ref="B114:D114"/>
    <mergeCell ref="E114:G114"/>
    <mergeCell ref="H114:J114"/>
    <mergeCell ref="B111:D111"/>
    <mergeCell ref="E111:G111"/>
    <mergeCell ref="H111:J111"/>
    <mergeCell ref="B112:D112"/>
    <mergeCell ref="E112:G112"/>
    <mergeCell ref="H112:J112"/>
    <mergeCell ref="B109:D109"/>
    <mergeCell ref="E109:G109"/>
    <mergeCell ref="H109:J109"/>
    <mergeCell ref="B110:D110"/>
    <mergeCell ref="E110:G110"/>
    <mergeCell ref="H110:J110"/>
    <mergeCell ref="A105:A107"/>
    <mergeCell ref="B105:D107"/>
    <mergeCell ref="E105:G107"/>
    <mergeCell ref="H105:J107"/>
    <mergeCell ref="B108:D108"/>
    <mergeCell ref="E108:G108"/>
    <mergeCell ref="H108:J108"/>
    <mergeCell ref="B102:D102"/>
    <mergeCell ref="E102:G102"/>
    <mergeCell ref="H102:J102"/>
    <mergeCell ref="A103:A104"/>
    <mergeCell ref="B103:D104"/>
    <mergeCell ref="E103:G104"/>
    <mergeCell ref="H103:J104"/>
    <mergeCell ref="B100:D100"/>
    <mergeCell ref="E100:G100"/>
    <mergeCell ref="H100:J100"/>
    <mergeCell ref="B101:D101"/>
    <mergeCell ref="E101:G101"/>
    <mergeCell ref="H101:J101"/>
    <mergeCell ref="B98:D98"/>
    <mergeCell ref="E98:G98"/>
    <mergeCell ref="B99:D99"/>
    <mergeCell ref="E99:G99"/>
    <mergeCell ref="H97:J98"/>
    <mergeCell ref="H99:J99"/>
    <mergeCell ref="B96:D96"/>
    <mergeCell ref="E96:G96"/>
    <mergeCell ref="H96:J96"/>
    <mergeCell ref="B97:D97"/>
    <mergeCell ref="E97:G97"/>
    <mergeCell ref="B90:J90"/>
    <mergeCell ref="B91:J91"/>
    <mergeCell ref="B92:J92"/>
    <mergeCell ref="A94:J94"/>
    <mergeCell ref="B95:D95"/>
    <mergeCell ref="E95:G95"/>
    <mergeCell ref="H95:J95"/>
    <mergeCell ref="A89:J89"/>
    <mergeCell ref="A1:J1"/>
    <mergeCell ref="A2:J2"/>
    <mergeCell ref="A3:J3"/>
    <mergeCell ref="A4:J4"/>
    <mergeCell ref="A5:J5"/>
    <mergeCell ref="A6:J6"/>
    <mergeCell ref="B7:E7"/>
    <mergeCell ref="A9:E9"/>
    <mergeCell ref="A52:E52"/>
    <mergeCell ref="A85:J85"/>
    <mergeCell ref="B87:J87"/>
  </mergeCells>
  <printOptions horizontalCentered="1"/>
  <pageMargins left="0.19685039370078741" right="0.19685039370078741" top="0.51181102362204722" bottom="0.35433070866141736" header="0.31496062992125984" footer="0.31496062992125984"/>
  <pageSetup paperSize="9" scale="60" firstPageNumber="9" orientation="landscape" useFirstPageNumber="1" horizontalDpi="0" verticalDpi="0" r:id="rId1"/>
  <headerFooter>
    <oddHeader>&amp;CPágina &amp;P</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8E0A8-5E9D-44B0-8C48-73D94905AE79}">
  <dimension ref="A1:H54"/>
  <sheetViews>
    <sheetView showGridLines="0" topLeftCell="A13" zoomScaleNormal="100" zoomScaleSheetLayoutView="90" workbookViewId="0">
      <selection activeCell="C46" sqref="C46"/>
    </sheetView>
  </sheetViews>
  <sheetFormatPr baseColWidth="10" defaultColWidth="11.44140625" defaultRowHeight="13.2"/>
  <cols>
    <col min="1" max="1" width="9.33203125" style="404" customWidth="1"/>
    <col min="2" max="2" width="48.6640625" style="405" customWidth="1"/>
    <col min="3" max="3" width="15.77734375" style="406" bestFit="1" customWidth="1"/>
    <col min="4" max="4" width="19.109375" style="405" customWidth="1"/>
    <col min="5" max="5" width="16.5546875" style="405" bestFit="1" customWidth="1"/>
    <col min="6" max="6" width="40.6640625" style="405" customWidth="1"/>
    <col min="7" max="16384" width="11.44140625" style="13"/>
  </cols>
  <sheetData>
    <row r="1" spans="1:8" ht="15.6">
      <c r="A1" s="738" t="str">
        <f>+INDICE!A1</f>
        <v>MUNICIPALIDAD DE CARTAGO</v>
      </c>
      <c r="B1" s="738"/>
      <c r="C1" s="738"/>
      <c r="D1" s="738"/>
      <c r="E1" s="738"/>
      <c r="F1" s="738"/>
    </row>
    <row r="2" spans="1:8" ht="15.6">
      <c r="A2" s="738" t="str">
        <f>+INDICE!A3</f>
        <v>PRESUPUESTO EXTRAORDINARIO N° 02-2025</v>
      </c>
      <c r="B2" s="738"/>
      <c r="C2" s="738"/>
      <c r="D2" s="738"/>
      <c r="E2" s="738"/>
      <c r="F2" s="738"/>
    </row>
    <row r="3" spans="1:8" s="14" customFormat="1" ht="10.199999999999999">
      <c r="A3" s="378"/>
      <c r="B3" s="378"/>
      <c r="C3" s="379"/>
      <c r="D3" s="380"/>
      <c r="E3" s="381"/>
      <c r="F3" s="382"/>
      <c r="G3" s="18"/>
      <c r="H3" s="18"/>
    </row>
    <row r="4" spans="1:8" s="14" customFormat="1" ht="10.199999999999999">
      <c r="A4" s="378"/>
      <c r="B4" s="378"/>
      <c r="C4" s="379"/>
      <c r="D4" s="380"/>
      <c r="E4" s="381"/>
      <c r="F4" s="382"/>
      <c r="G4" s="18"/>
      <c r="H4" s="18"/>
    </row>
    <row r="5" spans="1:8" ht="13.8">
      <c r="A5" s="739" t="s">
        <v>375</v>
      </c>
      <c r="B5" s="739"/>
      <c r="C5" s="739"/>
      <c r="D5" s="739"/>
      <c r="E5" s="739"/>
      <c r="F5" s="739"/>
    </row>
    <row r="6" spans="1:8" s="14" customFormat="1" ht="10.199999999999999">
      <c r="A6" s="378"/>
      <c r="B6" s="378"/>
      <c r="C6" s="379"/>
      <c r="D6" s="380"/>
      <c r="E6" s="381"/>
      <c r="F6" s="382"/>
      <c r="G6" s="18"/>
      <c r="H6" s="18"/>
    </row>
    <row r="7" spans="1:8" s="14" customFormat="1" ht="10.199999999999999">
      <c r="A7" s="378"/>
      <c r="B7" s="378"/>
      <c r="C7" s="379"/>
      <c r="D7" s="380"/>
      <c r="E7" s="381"/>
      <c r="F7" s="382"/>
      <c r="G7" s="18"/>
      <c r="H7" s="18"/>
    </row>
    <row r="8" spans="1:8" ht="39.6">
      <c r="A8" s="383" t="s">
        <v>376</v>
      </c>
      <c r="B8" s="383" t="s">
        <v>377</v>
      </c>
      <c r="C8" s="383" t="s">
        <v>378</v>
      </c>
      <c r="D8" s="383" t="s">
        <v>379</v>
      </c>
      <c r="E8" s="384" t="s">
        <v>16</v>
      </c>
      <c r="F8" s="384" t="s">
        <v>380</v>
      </c>
    </row>
    <row r="9" spans="1:8">
      <c r="A9" s="385">
        <v>6</v>
      </c>
      <c r="B9" s="386" t="s">
        <v>5</v>
      </c>
      <c r="C9" s="387"/>
      <c r="D9" s="386"/>
      <c r="E9" s="388">
        <f>+E10+E14</f>
        <v>0</v>
      </c>
      <c r="F9" s="389"/>
    </row>
    <row r="10" spans="1:8" ht="26.4">
      <c r="A10" s="390" t="s">
        <v>131</v>
      </c>
      <c r="B10" s="391" t="s">
        <v>132</v>
      </c>
      <c r="C10" s="392"/>
      <c r="D10" s="391"/>
      <c r="E10" s="393">
        <f>+E11</f>
        <v>0</v>
      </c>
      <c r="F10" s="393"/>
    </row>
    <row r="11" spans="1:8" s="11" customFormat="1" ht="26.4">
      <c r="A11" s="394" t="s">
        <v>135</v>
      </c>
      <c r="B11" s="395" t="s">
        <v>473</v>
      </c>
      <c r="C11" s="396"/>
      <c r="D11" s="395"/>
      <c r="E11" s="397">
        <f>SUM(E12:E13)</f>
        <v>0</v>
      </c>
      <c r="F11" s="397"/>
    </row>
    <row r="12" spans="1:8" ht="96" customHeight="1">
      <c r="A12" s="398"/>
      <c r="B12" s="74" t="s">
        <v>999</v>
      </c>
      <c r="C12" s="75">
        <v>3008051637</v>
      </c>
      <c r="D12" s="740" t="s">
        <v>930</v>
      </c>
      <c r="E12" s="76">
        <v>0</v>
      </c>
      <c r="F12" s="502" t="s">
        <v>1116</v>
      </c>
    </row>
    <row r="13" spans="1:8" ht="96" customHeight="1">
      <c r="A13" s="398"/>
      <c r="B13" s="74" t="s">
        <v>1000</v>
      </c>
      <c r="C13" s="75">
        <v>3008084484</v>
      </c>
      <c r="D13" s="740"/>
      <c r="E13" s="76">
        <v>0</v>
      </c>
      <c r="F13" s="502" t="s">
        <v>1117</v>
      </c>
    </row>
    <row r="14" spans="1:8" ht="26.4">
      <c r="A14" s="390" t="s">
        <v>142</v>
      </c>
      <c r="B14" s="391" t="s">
        <v>381</v>
      </c>
      <c r="C14" s="392"/>
      <c r="D14" s="392"/>
      <c r="E14" s="393">
        <f>+E15+E23+E25</f>
        <v>0</v>
      </c>
      <c r="F14" s="393"/>
    </row>
    <row r="15" spans="1:8">
      <c r="A15" s="394" t="s">
        <v>143</v>
      </c>
      <c r="B15" s="395" t="s">
        <v>144</v>
      </c>
      <c r="C15" s="396"/>
      <c r="D15" s="396"/>
      <c r="E15" s="397">
        <f>SUM(E16:E22)</f>
        <v>0</v>
      </c>
      <c r="F15" s="397"/>
    </row>
    <row r="16" spans="1:8" ht="52.8">
      <c r="A16" s="398"/>
      <c r="B16" s="74" t="s">
        <v>436</v>
      </c>
      <c r="C16" s="75">
        <v>3002617380</v>
      </c>
      <c r="D16" s="740" t="s">
        <v>930</v>
      </c>
      <c r="E16" s="76">
        <v>0</v>
      </c>
      <c r="F16" s="498" t="s">
        <v>1049</v>
      </c>
    </row>
    <row r="17" spans="1:6" ht="52.8">
      <c r="A17" s="398"/>
      <c r="B17" s="74" t="s">
        <v>437</v>
      </c>
      <c r="C17" s="75">
        <v>3002169840</v>
      </c>
      <c r="D17" s="740"/>
      <c r="E17" s="76">
        <v>0</v>
      </c>
      <c r="F17" s="498" t="s">
        <v>1050</v>
      </c>
    </row>
    <row r="18" spans="1:6" ht="52.8">
      <c r="A18" s="398"/>
      <c r="B18" s="74" t="s">
        <v>442</v>
      </c>
      <c r="C18" s="75">
        <v>3002116323</v>
      </c>
      <c r="D18" s="740"/>
      <c r="E18" s="76">
        <v>0</v>
      </c>
      <c r="F18" s="411" t="s">
        <v>1051</v>
      </c>
    </row>
    <row r="19" spans="1:6" ht="52.8">
      <c r="A19" s="398"/>
      <c r="B19" s="74" t="s">
        <v>931</v>
      </c>
      <c r="C19" s="75">
        <v>3002141988</v>
      </c>
      <c r="D19" s="740"/>
      <c r="E19" s="76">
        <v>0</v>
      </c>
      <c r="F19" s="411" t="s">
        <v>1052</v>
      </c>
    </row>
    <row r="20" spans="1:6" ht="26.4">
      <c r="A20" s="398"/>
      <c r="B20" s="74" t="s">
        <v>932</v>
      </c>
      <c r="C20" s="75">
        <v>3002751696</v>
      </c>
      <c r="D20" s="740"/>
      <c r="E20" s="76">
        <v>0</v>
      </c>
      <c r="F20" s="411" t="s">
        <v>1053</v>
      </c>
    </row>
    <row r="21" spans="1:6" ht="39.6">
      <c r="A21" s="398"/>
      <c r="B21" s="74" t="s">
        <v>939</v>
      </c>
      <c r="C21" s="75">
        <v>3002092296</v>
      </c>
      <c r="D21" s="740"/>
      <c r="E21" s="76">
        <v>0</v>
      </c>
      <c r="F21" s="411" t="s">
        <v>1054</v>
      </c>
    </row>
    <row r="22" spans="1:6" ht="39.6">
      <c r="A22" s="398"/>
      <c r="B22" s="74" t="s">
        <v>933</v>
      </c>
      <c r="C22" s="75">
        <v>3002117974</v>
      </c>
      <c r="D22" s="740"/>
      <c r="E22" s="76">
        <v>0</v>
      </c>
      <c r="F22" s="411" t="s">
        <v>1055</v>
      </c>
    </row>
    <row r="23" spans="1:6" hidden="1">
      <c r="A23" s="394" t="s">
        <v>261</v>
      </c>
      <c r="B23" s="395" t="s">
        <v>262</v>
      </c>
      <c r="C23" s="396"/>
      <c r="D23" s="395"/>
      <c r="E23" s="397">
        <f>SUM(E24:E24)</f>
        <v>0</v>
      </c>
      <c r="F23" s="400"/>
    </row>
    <row r="24" spans="1:6" hidden="1">
      <c r="A24" s="398"/>
      <c r="B24" s="74"/>
      <c r="C24" s="75"/>
      <c r="D24" s="75"/>
      <c r="E24" s="76"/>
      <c r="F24" s="399"/>
    </row>
    <row r="25" spans="1:6" ht="26.4" hidden="1">
      <c r="A25" s="394" t="s">
        <v>145</v>
      </c>
      <c r="B25" s="395" t="s">
        <v>382</v>
      </c>
      <c r="C25" s="396"/>
      <c r="D25" s="395"/>
      <c r="E25" s="397">
        <f>SUM(E26:E26)</f>
        <v>0</v>
      </c>
      <c r="F25" s="400"/>
    </row>
    <row r="26" spans="1:6" hidden="1">
      <c r="A26" s="398"/>
      <c r="B26" s="74"/>
      <c r="C26" s="75"/>
      <c r="D26" s="75"/>
      <c r="E26" s="76"/>
      <c r="F26" s="399"/>
    </row>
    <row r="27" spans="1:6">
      <c r="A27" s="385">
        <v>7</v>
      </c>
      <c r="B27" s="386" t="s">
        <v>12</v>
      </c>
      <c r="C27" s="387"/>
      <c r="D27" s="386"/>
      <c r="E27" s="388">
        <f>+E28+E38</f>
        <v>0</v>
      </c>
      <c r="F27" s="389"/>
    </row>
    <row r="28" spans="1:6" ht="26.4">
      <c r="A28" s="390" t="s">
        <v>281</v>
      </c>
      <c r="B28" s="391" t="s">
        <v>282</v>
      </c>
      <c r="C28" s="392"/>
      <c r="D28" s="391"/>
      <c r="E28" s="393">
        <f>+E29</f>
        <v>0</v>
      </c>
      <c r="F28" s="393"/>
    </row>
    <row r="29" spans="1:6" ht="26.4">
      <c r="A29" s="394" t="s">
        <v>344</v>
      </c>
      <c r="B29" s="395" t="s">
        <v>345</v>
      </c>
      <c r="C29" s="396"/>
      <c r="D29" s="395"/>
      <c r="E29" s="397">
        <f>SUM(E30:E37)</f>
        <v>0</v>
      </c>
      <c r="F29" s="397"/>
    </row>
    <row r="30" spans="1:6" s="11" customFormat="1" ht="26.4">
      <c r="A30" s="401"/>
      <c r="B30" s="74" t="s">
        <v>1002</v>
      </c>
      <c r="C30" s="75">
        <v>3008051625</v>
      </c>
      <c r="D30" s="740" t="s">
        <v>930</v>
      </c>
      <c r="E30" s="76">
        <v>0</v>
      </c>
      <c r="F30" s="399" t="s">
        <v>1059</v>
      </c>
    </row>
    <row r="31" spans="1:6">
      <c r="A31" s="401"/>
      <c r="B31" s="74" t="s">
        <v>934</v>
      </c>
      <c r="C31" s="75">
        <v>3008051814</v>
      </c>
      <c r="D31" s="740"/>
      <c r="E31" s="76">
        <v>0</v>
      </c>
      <c r="F31" s="399" t="s">
        <v>1058</v>
      </c>
    </row>
    <row r="32" spans="1:6" s="11" customFormat="1" ht="26.4">
      <c r="A32" s="401"/>
      <c r="B32" s="74" t="s">
        <v>940</v>
      </c>
      <c r="C32" s="75">
        <v>3008051639</v>
      </c>
      <c r="D32" s="740"/>
      <c r="E32" s="76">
        <v>0</v>
      </c>
      <c r="F32" s="399" t="s">
        <v>942</v>
      </c>
    </row>
    <row r="33" spans="1:6" ht="26.4">
      <c r="A33" s="401"/>
      <c r="B33" s="74" t="s">
        <v>941</v>
      </c>
      <c r="C33" s="75">
        <v>3008051712</v>
      </c>
      <c r="D33" s="740"/>
      <c r="E33" s="76">
        <v>0</v>
      </c>
      <c r="F33" s="399" t="s">
        <v>1058</v>
      </c>
    </row>
    <row r="34" spans="1:6" ht="39.6">
      <c r="A34" s="401"/>
      <c r="B34" s="74" t="s">
        <v>1003</v>
      </c>
      <c r="C34" s="75">
        <v>3008084536</v>
      </c>
      <c r="D34" s="740"/>
      <c r="E34" s="76">
        <v>0</v>
      </c>
      <c r="F34" s="399" t="s">
        <v>1056</v>
      </c>
    </row>
    <row r="35" spans="1:6" ht="26.4">
      <c r="A35" s="401"/>
      <c r="B35" s="74" t="s">
        <v>1004</v>
      </c>
      <c r="C35" s="75">
        <v>3008084818</v>
      </c>
      <c r="D35" s="740"/>
      <c r="E35" s="76">
        <v>0</v>
      </c>
      <c r="F35" s="399" t="s">
        <v>1057</v>
      </c>
    </row>
    <row r="36" spans="1:6" s="11" customFormat="1" ht="26.4">
      <c r="A36" s="401"/>
      <c r="B36" s="74" t="s">
        <v>1006</v>
      </c>
      <c r="C36" s="75">
        <v>3008087651</v>
      </c>
      <c r="D36" s="740"/>
      <c r="E36" s="76">
        <v>0</v>
      </c>
      <c r="F36" s="399" t="s">
        <v>1060</v>
      </c>
    </row>
    <row r="37" spans="1:6" ht="26.4">
      <c r="A37" s="401"/>
      <c r="B37" s="74" t="s">
        <v>1007</v>
      </c>
      <c r="C37" s="75">
        <v>3008201162</v>
      </c>
      <c r="D37" s="740"/>
      <c r="E37" s="76">
        <v>0</v>
      </c>
      <c r="F37" s="399" t="s">
        <v>1118</v>
      </c>
    </row>
    <row r="38" spans="1:6" ht="26.4">
      <c r="A38" s="390" t="s">
        <v>175</v>
      </c>
      <c r="B38" s="391" t="s">
        <v>176</v>
      </c>
      <c r="C38" s="392"/>
      <c r="D38" s="391"/>
      <c r="E38" s="393">
        <f>+E39+E45</f>
        <v>0</v>
      </c>
      <c r="F38" s="393"/>
    </row>
    <row r="39" spans="1:6">
      <c r="A39" s="394" t="s">
        <v>383</v>
      </c>
      <c r="B39" s="395" t="s">
        <v>384</v>
      </c>
      <c r="C39" s="396"/>
      <c r="D39" s="395"/>
      <c r="E39" s="397">
        <f>SUM(E40:E44)</f>
        <v>0</v>
      </c>
      <c r="F39" s="397"/>
    </row>
    <row r="40" spans="1:6" ht="38.4" customHeight="1">
      <c r="A40" s="401"/>
      <c r="B40" s="74" t="s">
        <v>935</v>
      </c>
      <c r="C40" s="75">
        <v>3002139985</v>
      </c>
      <c r="D40" s="734" t="s">
        <v>930</v>
      </c>
      <c r="E40" s="76">
        <v>0</v>
      </c>
      <c r="F40" s="411" t="s">
        <v>1061</v>
      </c>
    </row>
    <row r="41" spans="1:6" ht="38.4" customHeight="1">
      <c r="A41" s="401"/>
      <c r="B41" s="74" t="s">
        <v>936</v>
      </c>
      <c r="C41" s="75">
        <v>3002051528</v>
      </c>
      <c r="D41" s="735"/>
      <c r="E41" s="76">
        <v>0</v>
      </c>
      <c r="F41" s="411" t="s">
        <v>1062</v>
      </c>
    </row>
    <row r="42" spans="1:6" ht="38.4" customHeight="1">
      <c r="A42" s="401"/>
      <c r="B42" s="74" t="s">
        <v>937</v>
      </c>
      <c r="C42" s="75">
        <v>3002061384</v>
      </c>
      <c r="D42" s="735"/>
      <c r="E42" s="76">
        <v>0</v>
      </c>
      <c r="F42" s="399" t="s">
        <v>1063</v>
      </c>
    </row>
    <row r="43" spans="1:6" ht="38.4" customHeight="1">
      <c r="A43" s="401"/>
      <c r="B43" s="74" t="s">
        <v>938</v>
      </c>
      <c r="C43" s="75">
        <v>3002087581</v>
      </c>
      <c r="D43" s="735"/>
      <c r="E43" s="76">
        <v>0</v>
      </c>
      <c r="F43" s="411" t="s">
        <v>1064</v>
      </c>
    </row>
    <row r="44" spans="1:6" ht="38.4" customHeight="1">
      <c r="A44" s="401"/>
      <c r="B44" s="74" t="s">
        <v>1008</v>
      </c>
      <c r="C44" s="75">
        <v>3002376734</v>
      </c>
      <c r="D44" s="736"/>
      <c r="E44" s="76">
        <v>0</v>
      </c>
      <c r="F44" s="411" t="s">
        <v>1065</v>
      </c>
    </row>
    <row r="45" spans="1:6">
      <c r="A45" s="394" t="s">
        <v>383</v>
      </c>
      <c r="B45" s="395" t="s">
        <v>926</v>
      </c>
      <c r="C45" s="396"/>
      <c r="D45" s="396"/>
      <c r="E45" s="397">
        <f>SUM(E46:E46)</f>
        <v>0</v>
      </c>
      <c r="F45" s="397"/>
    </row>
    <row r="46" spans="1:6" ht="184.8">
      <c r="A46" s="401"/>
      <c r="B46" s="74" t="s">
        <v>1009</v>
      </c>
      <c r="C46" s="75">
        <v>3006656825</v>
      </c>
      <c r="D46" s="75" t="s">
        <v>930</v>
      </c>
      <c r="E46" s="76">
        <v>0</v>
      </c>
      <c r="F46" s="411" t="s">
        <v>1066</v>
      </c>
    </row>
    <row r="47" spans="1:6" ht="15.6">
      <c r="A47" s="402"/>
      <c r="B47" s="737" t="s">
        <v>385</v>
      </c>
      <c r="C47" s="737"/>
      <c r="D47" s="737"/>
      <c r="E47" s="403">
        <f>E27+E9</f>
        <v>0</v>
      </c>
      <c r="F47" s="403"/>
    </row>
    <row r="48" spans="1:6" s="11" customFormat="1">
      <c r="A48" s="409"/>
      <c r="B48" s="407"/>
      <c r="C48" s="408"/>
      <c r="D48" s="407"/>
      <c r="E48" s="407"/>
      <c r="F48" s="407"/>
    </row>
    <row r="49" spans="1:6" s="11" customFormat="1">
      <c r="A49" s="409"/>
      <c r="B49" s="407"/>
      <c r="C49" s="408"/>
      <c r="D49" s="407"/>
      <c r="E49" s="407"/>
      <c r="F49" s="407"/>
    </row>
    <row r="54" spans="1:6">
      <c r="B54" s="410"/>
    </row>
  </sheetData>
  <mergeCells count="8">
    <mergeCell ref="D40:D44"/>
    <mergeCell ref="B47:D47"/>
    <mergeCell ref="A1:F1"/>
    <mergeCell ref="A2:F2"/>
    <mergeCell ref="A5:F5"/>
    <mergeCell ref="D12:D13"/>
    <mergeCell ref="D16:D22"/>
    <mergeCell ref="D30:D37"/>
  </mergeCells>
  <printOptions horizontalCentered="1"/>
  <pageMargins left="0.39370078740157483" right="0.39370078740157483" top="0.39370078740157483" bottom="0.39370078740157483" header="0" footer="0"/>
  <pageSetup paperSize="9" scale="73" firstPageNumber="30" orientation="landscape" useFirstPageNumber="1" horizontalDpi="1200" verticalDpi="1200" r:id="rId1"/>
  <headerFooter alignWithMargins="0">
    <oddHeader>Página &amp;P</oddHeader>
  </headerFooter>
  <rowBreaks count="1" manualBreakCount="1">
    <brk id="22"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2001-06C8-4BE3-A79A-2D23D2E2F891}">
  <dimension ref="A1:Q226"/>
  <sheetViews>
    <sheetView showGridLines="0" zoomScaleNormal="100" zoomScaleSheetLayoutView="100" workbookViewId="0">
      <selection activeCell="B233" sqref="B233"/>
    </sheetView>
  </sheetViews>
  <sheetFormatPr baseColWidth="10" defaultColWidth="11.44140625" defaultRowHeight="10.199999999999999"/>
  <cols>
    <col min="1" max="1" width="16.109375" style="297" customWidth="1"/>
    <col min="2" max="2" width="51.5546875" style="297" customWidth="1"/>
    <col min="3" max="3" width="14" style="298" bestFit="1" customWidth="1"/>
    <col min="4" max="4" width="9" style="301" customWidth="1"/>
    <col min="5" max="5" width="14" style="299" bestFit="1" customWidth="1"/>
    <col min="6" max="6" width="15.6640625" style="297" customWidth="1"/>
    <col min="7" max="7" width="17.33203125" style="298" customWidth="1"/>
    <col min="8" max="11" width="11.44140625" style="297" customWidth="1"/>
    <col min="12" max="16384" width="11.44140625" style="297"/>
  </cols>
  <sheetData>
    <row r="1" spans="1:17" ht="15.6">
      <c r="A1" s="565" t="s">
        <v>583</v>
      </c>
      <c r="B1" s="565"/>
      <c r="C1" s="565"/>
      <c r="D1" s="565"/>
      <c r="E1" s="295"/>
    </row>
    <row r="3" spans="1:17" ht="13.2">
      <c r="A3" s="566" t="s">
        <v>271</v>
      </c>
      <c r="B3" s="566"/>
      <c r="C3" s="566"/>
      <c r="D3" s="566"/>
    </row>
    <row r="4" spans="1:17">
      <c r="C4" s="300"/>
    </row>
    <row r="5" spans="1:17" ht="13.2" customHeight="1">
      <c r="A5" s="567" t="s">
        <v>0</v>
      </c>
      <c r="B5" s="567" t="s">
        <v>15</v>
      </c>
      <c r="C5" s="568" t="s">
        <v>16</v>
      </c>
      <c r="D5" s="569" t="s">
        <v>773</v>
      </c>
    </row>
    <row r="6" spans="1:17" s="303" customFormat="1">
      <c r="A6" s="567"/>
      <c r="B6" s="567"/>
      <c r="C6" s="568"/>
      <c r="D6" s="570"/>
      <c r="E6" s="299"/>
      <c r="F6" s="297"/>
      <c r="G6" s="302"/>
    </row>
    <row r="7" spans="1:17">
      <c r="A7" s="304"/>
      <c r="B7" s="305"/>
      <c r="C7" s="306"/>
      <c r="D7" s="307"/>
    </row>
    <row r="8" spans="1:17" s="303" customFormat="1" ht="10.8" thickBot="1">
      <c r="A8" s="308"/>
      <c r="B8" s="309" t="s">
        <v>17</v>
      </c>
      <c r="C8" s="310">
        <f>+C10+C137+C160</f>
        <v>239908590.86000001</v>
      </c>
      <c r="D8" s="311">
        <v>1</v>
      </c>
      <c r="E8" s="299"/>
      <c r="F8" s="298"/>
      <c r="G8" s="302"/>
    </row>
    <row r="9" spans="1:17" ht="10.8" thickTop="1">
      <c r="A9" s="304"/>
      <c r="B9" s="312"/>
      <c r="C9" s="313"/>
      <c r="D9" s="314"/>
      <c r="F9" s="298"/>
    </row>
    <row r="10" spans="1:17" hidden="1">
      <c r="A10" s="308" t="s">
        <v>1</v>
      </c>
      <c r="B10" s="315" t="s">
        <v>2</v>
      </c>
      <c r="C10" s="316">
        <f>+C12+C49+C119</f>
        <v>0</v>
      </c>
      <c r="D10" s="317">
        <f>+C10/$C$8</f>
        <v>0</v>
      </c>
      <c r="F10" s="298"/>
    </row>
    <row r="11" spans="1:17" hidden="1">
      <c r="A11" s="304"/>
      <c r="B11" s="312"/>
      <c r="C11" s="313"/>
      <c r="D11" s="314"/>
      <c r="F11" s="298"/>
    </row>
    <row r="12" spans="1:17" hidden="1">
      <c r="A12" s="308" t="s">
        <v>611</v>
      </c>
      <c r="B12" s="315" t="s">
        <v>612</v>
      </c>
      <c r="C12" s="316">
        <f>+C14+C19+C42</f>
        <v>0</v>
      </c>
      <c r="D12" s="317">
        <f t="shared" ref="D12:D83" si="0">+C12/$C$8</f>
        <v>0</v>
      </c>
      <c r="E12" s="318"/>
      <c r="F12" s="298"/>
      <c r="H12" s="298"/>
      <c r="I12" s="298"/>
      <c r="J12" s="298"/>
      <c r="K12" s="298"/>
      <c r="L12" s="298"/>
      <c r="M12" s="298"/>
      <c r="N12" s="298"/>
      <c r="O12" s="298"/>
      <c r="P12" s="298"/>
      <c r="Q12" s="298"/>
    </row>
    <row r="13" spans="1:17" hidden="1">
      <c r="A13" s="304"/>
      <c r="B13" s="312"/>
      <c r="C13" s="313"/>
      <c r="D13" s="314"/>
      <c r="F13" s="298"/>
    </row>
    <row r="14" spans="1:17" s="303" customFormat="1" hidden="1">
      <c r="A14" s="308" t="s">
        <v>613</v>
      </c>
      <c r="B14" s="319" t="s">
        <v>614</v>
      </c>
      <c r="C14" s="320">
        <f>+C16</f>
        <v>0</v>
      </c>
      <c r="D14" s="317">
        <f t="shared" si="0"/>
        <v>0</v>
      </c>
      <c r="E14" s="299"/>
      <c r="F14" s="297"/>
      <c r="G14" s="302"/>
    </row>
    <row r="15" spans="1:17" hidden="1">
      <c r="A15" s="304"/>
      <c r="B15" s="312"/>
      <c r="C15" s="313"/>
      <c r="D15" s="314"/>
    </row>
    <row r="16" spans="1:17" hidden="1">
      <c r="A16" s="304" t="s">
        <v>615</v>
      </c>
      <c r="B16" s="312" t="s">
        <v>616</v>
      </c>
      <c r="C16" s="313">
        <f>+C17</f>
        <v>0</v>
      </c>
      <c r="D16" s="314">
        <f t="shared" si="0"/>
        <v>0</v>
      </c>
      <c r="F16" s="313"/>
    </row>
    <row r="17" spans="1:7" s="303" customFormat="1" hidden="1">
      <c r="A17" s="321" t="s">
        <v>617</v>
      </c>
      <c r="B17" s="322" t="s">
        <v>618</v>
      </c>
      <c r="C17" s="323">
        <v>0</v>
      </c>
      <c r="D17" s="324">
        <f t="shared" si="0"/>
        <v>0</v>
      </c>
      <c r="E17" s="325"/>
      <c r="F17" s="298"/>
      <c r="G17" s="302"/>
    </row>
    <row r="18" spans="1:7" hidden="1">
      <c r="A18" s="304"/>
      <c r="B18" s="312"/>
      <c r="C18" s="313"/>
      <c r="D18" s="314"/>
      <c r="F18" s="326"/>
    </row>
    <row r="19" spans="1:7" s="303" customFormat="1" ht="12" hidden="1" customHeight="1">
      <c r="A19" s="308" t="s">
        <v>619</v>
      </c>
      <c r="B19" s="315" t="s">
        <v>620</v>
      </c>
      <c r="C19" s="316">
        <f>+C21+C36</f>
        <v>0</v>
      </c>
      <c r="D19" s="317">
        <f t="shared" si="0"/>
        <v>0</v>
      </c>
      <c r="E19" s="299"/>
      <c r="F19" s="298"/>
      <c r="G19" s="298"/>
    </row>
    <row r="20" spans="1:7" ht="12" hidden="1" customHeight="1">
      <c r="A20" s="304"/>
      <c r="B20" s="312"/>
      <c r="C20" s="313"/>
      <c r="D20" s="314"/>
      <c r="F20" s="298"/>
    </row>
    <row r="21" spans="1:7" s="303" customFormat="1" ht="20.399999999999999" hidden="1">
      <c r="A21" s="308" t="s">
        <v>621</v>
      </c>
      <c r="B21" s="327" t="s">
        <v>622</v>
      </c>
      <c r="C21" s="316">
        <f>+C23+C32</f>
        <v>0</v>
      </c>
      <c r="D21" s="317">
        <f>+C21/$C$8</f>
        <v>0</v>
      </c>
      <c r="E21" s="299"/>
      <c r="F21" s="297"/>
      <c r="G21" s="302"/>
    </row>
    <row r="22" spans="1:7" hidden="1">
      <c r="A22" s="304"/>
      <c r="B22" s="312"/>
      <c r="C22" s="313"/>
      <c r="D22" s="314"/>
      <c r="F22" s="298"/>
    </row>
    <row r="23" spans="1:7" s="303" customFormat="1" ht="20.399999999999999" hidden="1">
      <c r="A23" s="308" t="s">
        <v>623</v>
      </c>
      <c r="B23" s="328" t="s">
        <v>774</v>
      </c>
      <c r="C23" s="320">
        <f>+C27+C29+C25</f>
        <v>0</v>
      </c>
      <c r="D23" s="317">
        <f t="shared" si="0"/>
        <v>0</v>
      </c>
      <c r="E23" s="299"/>
      <c r="F23" s="297"/>
      <c r="G23" s="302"/>
    </row>
    <row r="24" spans="1:7" s="303" customFormat="1" hidden="1">
      <c r="A24" s="308"/>
      <c r="B24" s="312"/>
      <c r="C24" s="329"/>
      <c r="D24" s="314"/>
      <c r="E24" s="299"/>
      <c r="F24" s="298"/>
      <c r="G24" s="302"/>
    </row>
    <row r="25" spans="1:7" s="303" customFormat="1" ht="20.399999999999999" hidden="1">
      <c r="A25" s="304" t="s">
        <v>775</v>
      </c>
      <c r="B25" s="330" t="s">
        <v>776</v>
      </c>
      <c r="C25" s="313">
        <f>+C26</f>
        <v>0</v>
      </c>
      <c r="D25" s="314">
        <f t="shared" si="0"/>
        <v>0</v>
      </c>
      <c r="E25" s="299"/>
      <c r="F25" s="297"/>
      <c r="G25" s="302"/>
    </row>
    <row r="26" spans="1:7" s="303" customFormat="1" hidden="1">
      <c r="A26" s="321" t="s">
        <v>777</v>
      </c>
      <c r="B26" s="322" t="s">
        <v>778</v>
      </c>
      <c r="C26" s="323">
        <v>0</v>
      </c>
      <c r="D26" s="324">
        <f t="shared" si="0"/>
        <v>0</v>
      </c>
      <c r="E26" s="325"/>
      <c r="F26" s="297"/>
      <c r="G26" s="302"/>
    </row>
    <row r="27" spans="1:7" ht="10.199999999999999" hidden="1" customHeight="1">
      <c r="A27" s="331" t="s">
        <v>779</v>
      </c>
      <c r="B27" s="332" t="s">
        <v>780</v>
      </c>
      <c r="C27" s="333">
        <f>+C28</f>
        <v>0</v>
      </c>
      <c r="D27" s="334">
        <f t="shared" si="0"/>
        <v>0</v>
      </c>
      <c r="E27" s="335" t="s">
        <v>781</v>
      </c>
    </row>
    <row r="28" spans="1:7" hidden="1">
      <c r="A28" s="336" t="s">
        <v>782</v>
      </c>
      <c r="B28" s="337" t="s">
        <v>783</v>
      </c>
      <c r="C28" s="338">
        <v>0</v>
      </c>
      <c r="D28" s="339">
        <f t="shared" si="0"/>
        <v>0</v>
      </c>
      <c r="E28" s="335" t="s">
        <v>781</v>
      </c>
      <c r="F28" s="298"/>
    </row>
    <row r="29" spans="1:7" s="303" customFormat="1" hidden="1">
      <c r="A29" s="321" t="s">
        <v>624</v>
      </c>
      <c r="B29" s="322" t="s">
        <v>625</v>
      </c>
      <c r="C29" s="323">
        <v>0</v>
      </c>
      <c r="D29" s="324">
        <f t="shared" si="0"/>
        <v>0</v>
      </c>
      <c r="E29" s="325"/>
      <c r="F29" s="297"/>
      <c r="G29" s="302"/>
    </row>
    <row r="30" spans="1:7" hidden="1">
      <c r="A30" s="304"/>
      <c r="B30" s="312"/>
      <c r="C30" s="313"/>
      <c r="D30" s="314"/>
    </row>
    <row r="31" spans="1:7" hidden="1">
      <c r="A31" s="308" t="s">
        <v>784</v>
      </c>
      <c r="B31" s="319" t="s">
        <v>785</v>
      </c>
      <c r="C31" s="313"/>
      <c r="D31" s="314"/>
    </row>
    <row r="32" spans="1:7" s="303" customFormat="1" hidden="1">
      <c r="A32" s="340"/>
      <c r="B32" s="319" t="s">
        <v>786</v>
      </c>
      <c r="C32" s="320">
        <f>+C33</f>
        <v>0</v>
      </c>
      <c r="D32" s="317">
        <f t="shared" si="0"/>
        <v>0</v>
      </c>
      <c r="E32" s="299"/>
      <c r="F32" s="297"/>
      <c r="G32" s="302"/>
    </row>
    <row r="33" spans="1:7" hidden="1">
      <c r="A33" s="304" t="s">
        <v>787</v>
      </c>
      <c r="B33" s="312" t="s">
        <v>788</v>
      </c>
      <c r="C33" s="313">
        <f>+C34</f>
        <v>0</v>
      </c>
      <c r="D33" s="314">
        <f t="shared" si="0"/>
        <v>0</v>
      </c>
    </row>
    <row r="34" spans="1:7" hidden="1">
      <c r="A34" s="321" t="s">
        <v>789</v>
      </c>
      <c r="B34" s="322" t="s">
        <v>790</v>
      </c>
      <c r="C34" s="323">
        <v>0</v>
      </c>
      <c r="D34" s="324">
        <f t="shared" si="0"/>
        <v>0</v>
      </c>
      <c r="E34" s="325"/>
    </row>
    <row r="35" spans="1:7" hidden="1">
      <c r="A35" s="304"/>
      <c r="B35" s="312"/>
      <c r="C35" s="313"/>
      <c r="D35" s="314"/>
    </row>
    <row r="36" spans="1:7" s="303" customFormat="1" hidden="1">
      <c r="A36" s="308" t="s">
        <v>626</v>
      </c>
      <c r="B36" s="319" t="s">
        <v>627</v>
      </c>
      <c r="C36" s="320">
        <f>+C37</f>
        <v>0</v>
      </c>
      <c r="D36" s="317">
        <f t="shared" si="0"/>
        <v>0</v>
      </c>
      <c r="E36" s="299"/>
      <c r="F36" s="297"/>
      <c r="G36" s="302"/>
    </row>
    <row r="37" spans="1:7" hidden="1">
      <c r="A37" s="304" t="s">
        <v>628</v>
      </c>
      <c r="B37" s="312" t="s">
        <v>629</v>
      </c>
      <c r="C37" s="313">
        <f>SUM(C38:C40)</f>
        <v>0</v>
      </c>
      <c r="D37" s="314">
        <f t="shared" si="0"/>
        <v>0</v>
      </c>
    </row>
    <row r="38" spans="1:7" hidden="1">
      <c r="A38" s="321" t="s">
        <v>791</v>
      </c>
      <c r="B38" s="322" t="s">
        <v>792</v>
      </c>
      <c r="C38" s="323">
        <v>0</v>
      </c>
      <c r="D38" s="324">
        <f t="shared" si="0"/>
        <v>0</v>
      </c>
      <c r="E38" s="325"/>
    </row>
    <row r="39" spans="1:7" hidden="1">
      <c r="A39" s="321" t="s">
        <v>793</v>
      </c>
      <c r="B39" s="322" t="s">
        <v>630</v>
      </c>
      <c r="C39" s="323">
        <v>0</v>
      </c>
      <c r="D39" s="324">
        <f t="shared" si="0"/>
        <v>0</v>
      </c>
      <c r="E39" s="325"/>
      <c r="F39" s="298"/>
    </row>
    <row r="40" spans="1:7" hidden="1">
      <c r="A40" s="321" t="s">
        <v>794</v>
      </c>
      <c r="B40" s="322" t="s">
        <v>795</v>
      </c>
      <c r="C40" s="323">
        <v>0</v>
      </c>
      <c r="D40" s="324">
        <f t="shared" si="0"/>
        <v>0</v>
      </c>
      <c r="E40" s="325"/>
    </row>
    <row r="41" spans="1:7" hidden="1">
      <c r="A41" s="304"/>
      <c r="B41" s="312"/>
      <c r="C41" s="313"/>
      <c r="D41" s="314"/>
      <c r="F41" s="298"/>
    </row>
    <row r="42" spans="1:7" hidden="1">
      <c r="A42" s="308" t="s">
        <v>796</v>
      </c>
      <c r="B42" s="315" t="s">
        <v>797</v>
      </c>
      <c r="C42" s="316">
        <f>+C44</f>
        <v>0</v>
      </c>
      <c r="D42" s="317">
        <f>+C42/$C$8</f>
        <v>0</v>
      </c>
      <c r="F42" s="298"/>
    </row>
    <row r="43" spans="1:7" hidden="1">
      <c r="A43" s="304"/>
      <c r="B43" s="312"/>
      <c r="C43" s="313"/>
      <c r="D43" s="314"/>
      <c r="F43" s="298"/>
    </row>
    <row r="44" spans="1:7" s="303" customFormat="1" hidden="1">
      <c r="A44" s="308" t="s">
        <v>798</v>
      </c>
      <c r="B44" s="315" t="s">
        <v>799</v>
      </c>
      <c r="C44" s="316">
        <f>SUM(C45:C46)</f>
        <v>0</v>
      </c>
      <c r="D44" s="317">
        <f t="shared" si="0"/>
        <v>0</v>
      </c>
      <c r="E44" s="299"/>
      <c r="F44" s="298"/>
      <c r="G44" s="302"/>
    </row>
    <row r="45" spans="1:7" hidden="1">
      <c r="A45" s="321" t="s">
        <v>800</v>
      </c>
      <c r="B45" s="322" t="s">
        <v>801</v>
      </c>
      <c r="C45" s="323">
        <v>0</v>
      </c>
      <c r="D45" s="324">
        <f t="shared" si="0"/>
        <v>0</v>
      </c>
      <c r="E45" s="325"/>
    </row>
    <row r="46" spans="1:7" hidden="1">
      <c r="A46" s="321" t="s">
        <v>802</v>
      </c>
      <c r="B46" s="322" t="s">
        <v>803</v>
      </c>
      <c r="C46" s="323">
        <v>0</v>
      </c>
      <c r="D46" s="324">
        <f>+C46/$C$8</f>
        <v>0</v>
      </c>
      <c r="E46" s="325"/>
      <c r="F46" s="298"/>
    </row>
    <row r="47" spans="1:7" hidden="1">
      <c r="A47" s="304"/>
      <c r="B47" s="341"/>
      <c r="C47" s="313"/>
      <c r="D47" s="314"/>
    </row>
    <row r="48" spans="1:7" hidden="1">
      <c r="A48" s="304"/>
      <c r="B48" s="341"/>
      <c r="C48" s="313"/>
      <c r="D48" s="314"/>
    </row>
    <row r="49" spans="1:7" s="303" customFormat="1" hidden="1">
      <c r="A49" s="308" t="s">
        <v>395</v>
      </c>
      <c r="B49" s="315" t="s">
        <v>396</v>
      </c>
      <c r="C49" s="316">
        <f>+C51+C98+C112+C116+C93</f>
        <v>0</v>
      </c>
      <c r="D49" s="317">
        <f t="shared" si="0"/>
        <v>0</v>
      </c>
      <c r="E49" s="299"/>
      <c r="F49" s="297"/>
      <c r="G49" s="302"/>
    </row>
    <row r="50" spans="1:7" hidden="1">
      <c r="A50" s="304"/>
      <c r="B50" s="312"/>
      <c r="C50" s="313"/>
      <c r="D50" s="314"/>
    </row>
    <row r="51" spans="1:7" s="303" customFormat="1" hidden="1">
      <c r="A51" s="308" t="s">
        <v>412</v>
      </c>
      <c r="B51" s="315" t="s">
        <v>413</v>
      </c>
      <c r="C51" s="316">
        <f>+C53+C58+C83</f>
        <v>0</v>
      </c>
      <c r="D51" s="317">
        <f t="shared" si="0"/>
        <v>0</v>
      </c>
      <c r="E51" s="299"/>
      <c r="F51" s="564"/>
      <c r="G51" s="302"/>
    </row>
    <row r="52" spans="1:7" hidden="1">
      <c r="A52" s="304"/>
      <c r="B52" s="312"/>
      <c r="C52" s="313"/>
      <c r="D52" s="314"/>
      <c r="F52" s="564"/>
    </row>
    <row r="53" spans="1:7" s="303" customFormat="1" hidden="1">
      <c r="A53" s="308" t="s">
        <v>804</v>
      </c>
      <c r="B53" s="319" t="s">
        <v>805</v>
      </c>
      <c r="C53" s="320">
        <f>+C54+C55+C56</f>
        <v>0</v>
      </c>
      <c r="D53" s="317">
        <f t="shared" si="0"/>
        <v>0</v>
      </c>
      <c r="E53" s="299"/>
      <c r="F53" s="564"/>
      <c r="G53" s="302"/>
    </row>
    <row r="54" spans="1:7" hidden="1">
      <c r="A54" s="321" t="s">
        <v>806</v>
      </c>
      <c r="B54" s="322" t="s">
        <v>807</v>
      </c>
      <c r="C54" s="323">
        <v>0</v>
      </c>
      <c r="D54" s="324">
        <f t="shared" si="0"/>
        <v>0</v>
      </c>
      <c r="F54" s="564"/>
    </row>
    <row r="55" spans="1:7" hidden="1">
      <c r="A55" s="321" t="s">
        <v>808</v>
      </c>
      <c r="B55" s="322" t="s">
        <v>809</v>
      </c>
      <c r="C55" s="323">
        <v>0</v>
      </c>
      <c r="D55" s="324">
        <f t="shared" si="0"/>
        <v>0</v>
      </c>
      <c r="E55" s="343"/>
      <c r="F55" s="564"/>
    </row>
    <row r="56" spans="1:7" hidden="1">
      <c r="A56" s="321" t="s">
        <v>810</v>
      </c>
      <c r="B56" s="322" t="s">
        <v>811</v>
      </c>
      <c r="C56" s="323">
        <v>0</v>
      </c>
      <c r="D56" s="324">
        <f t="shared" si="0"/>
        <v>0</v>
      </c>
      <c r="E56" s="344"/>
      <c r="F56" s="564"/>
    </row>
    <row r="57" spans="1:7" hidden="1">
      <c r="A57" s="312"/>
      <c r="B57" s="312"/>
      <c r="C57" s="345"/>
      <c r="D57" s="314"/>
      <c r="F57" s="342"/>
    </row>
    <row r="58" spans="1:7" s="303" customFormat="1" hidden="1">
      <c r="A58" s="308" t="s">
        <v>414</v>
      </c>
      <c r="B58" s="315" t="s">
        <v>415</v>
      </c>
      <c r="C58" s="316">
        <f>+C60+C66+C79</f>
        <v>0</v>
      </c>
      <c r="D58" s="317">
        <f t="shared" si="0"/>
        <v>0</v>
      </c>
      <c r="E58" s="299"/>
      <c r="F58" s="297"/>
      <c r="G58" s="302"/>
    </row>
    <row r="59" spans="1:7" s="303" customFormat="1" hidden="1">
      <c r="A59" s="308"/>
      <c r="B59" s="315"/>
      <c r="C59" s="316"/>
      <c r="D59" s="317"/>
      <c r="E59" s="299"/>
      <c r="F59" s="297"/>
      <c r="G59" s="302"/>
    </row>
    <row r="60" spans="1:7" s="303" customFormat="1" hidden="1">
      <c r="A60" s="308" t="s">
        <v>631</v>
      </c>
      <c r="B60" s="319" t="s">
        <v>3</v>
      </c>
      <c r="C60" s="320">
        <f>+C61</f>
        <v>0</v>
      </c>
      <c r="D60" s="317">
        <f t="shared" si="0"/>
        <v>0</v>
      </c>
      <c r="E60" s="299"/>
      <c r="F60" s="298"/>
      <c r="G60" s="302"/>
    </row>
    <row r="61" spans="1:7" hidden="1">
      <c r="A61" s="304" t="s">
        <v>632</v>
      </c>
      <c r="B61" s="312" t="s">
        <v>633</v>
      </c>
      <c r="C61" s="313">
        <f>SUM(C62:C64)</f>
        <v>0</v>
      </c>
      <c r="D61" s="314">
        <f t="shared" si="0"/>
        <v>0</v>
      </c>
      <c r="F61" s="298"/>
    </row>
    <row r="62" spans="1:7" hidden="1">
      <c r="A62" s="321" t="s">
        <v>812</v>
      </c>
      <c r="B62" s="322" t="s">
        <v>813</v>
      </c>
      <c r="C62" s="323">
        <v>0</v>
      </c>
      <c r="D62" s="324">
        <f t="shared" si="0"/>
        <v>0</v>
      </c>
      <c r="E62" s="344"/>
      <c r="F62" s="298"/>
    </row>
    <row r="63" spans="1:7" hidden="1">
      <c r="A63" s="321" t="s">
        <v>814</v>
      </c>
      <c r="B63" s="322" t="s">
        <v>815</v>
      </c>
      <c r="C63" s="323">
        <v>0</v>
      </c>
      <c r="D63" s="324">
        <f t="shared" si="0"/>
        <v>0</v>
      </c>
      <c r="E63" s="344"/>
      <c r="F63" s="298"/>
    </row>
    <row r="64" spans="1:7" hidden="1">
      <c r="A64" s="336" t="s">
        <v>634</v>
      </c>
      <c r="B64" s="337" t="s">
        <v>635</v>
      </c>
      <c r="C64" s="338">
        <v>0</v>
      </c>
      <c r="D64" s="339">
        <f t="shared" si="0"/>
        <v>0</v>
      </c>
      <c r="E64" s="335" t="s">
        <v>781</v>
      </c>
      <c r="F64" s="298"/>
    </row>
    <row r="65" spans="1:7" hidden="1">
      <c r="A65" s="304"/>
      <c r="B65" s="312"/>
      <c r="C65" s="313"/>
      <c r="D65" s="314"/>
    </row>
    <row r="66" spans="1:7" s="303" customFormat="1" hidden="1">
      <c r="A66" s="308" t="s">
        <v>816</v>
      </c>
      <c r="B66" s="319" t="s">
        <v>817</v>
      </c>
      <c r="C66" s="320">
        <f>+C67+C69+C70+C75</f>
        <v>0</v>
      </c>
      <c r="D66" s="317">
        <f t="shared" si="0"/>
        <v>0</v>
      </c>
      <c r="E66" s="299"/>
      <c r="G66" s="302"/>
    </row>
    <row r="67" spans="1:7" hidden="1">
      <c r="A67" s="304" t="s">
        <v>818</v>
      </c>
      <c r="B67" s="312" t="s">
        <v>819</v>
      </c>
      <c r="C67" s="313">
        <f>+C68</f>
        <v>0</v>
      </c>
      <c r="D67" s="314">
        <f t="shared" si="0"/>
        <v>0</v>
      </c>
      <c r="F67" s="298"/>
    </row>
    <row r="68" spans="1:7" hidden="1">
      <c r="A68" s="321" t="s">
        <v>820</v>
      </c>
      <c r="B68" s="322" t="s">
        <v>821</v>
      </c>
      <c r="C68" s="323">
        <v>0</v>
      </c>
      <c r="D68" s="324">
        <f t="shared" si="0"/>
        <v>0</v>
      </c>
      <c r="F68" s="298"/>
    </row>
    <row r="69" spans="1:7" hidden="1">
      <c r="A69" s="304" t="s">
        <v>822</v>
      </c>
      <c r="B69" s="312" t="s">
        <v>823</v>
      </c>
      <c r="C69" s="313">
        <v>0</v>
      </c>
      <c r="D69" s="314">
        <f t="shared" si="0"/>
        <v>0</v>
      </c>
      <c r="F69" s="298"/>
    </row>
    <row r="70" spans="1:7" hidden="1">
      <c r="A70" s="304" t="s">
        <v>824</v>
      </c>
      <c r="B70" s="312" t="s">
        <v>825</v>
      </c>
      <c r="C70" s="313">
        <f>SUM(C71:C74)</f>
        <v>0</v>
      </c>
      <c r="D70" s="314">
        <f t="shared" si="0"/>
        <v>0</v>
      </c>
      <c r="F70" s="298"/>
    </row>
    <row r="71" spans="1:7" hidden="1">
      <c r="A71" s="321" t="s">
        <v>826</v>
      </c>
      <c r="B71" s="322" t="s">
        <v>827</v>
      </c>
      <c r="C71" s="323">
        <v>0</v>
      </c>
      <c r="D71" s="324">
        <f t="shared" si="0"/>
        <v>0</v>
      </c>
      <c r="E71" s="344"/>
      <c r="F71" s="298"/>
    </row>
    <row r="72" spans="1:7" hidden="1">
      <c r="A72" s="321" t="s">
        <v>828</v>
      </c>
      <c r="B72" s="322" t="s">
        <v>829</v>
      </c>
      <c r="C72" s="323">
        <v>0</v>
      </c>
      <c r="D72" s="324">
        <f t="shared" si="0"/>
        <v>0</v>
      </c>
      <c r="E72" s="344"/>
      <c r="F72" s="298"/>
    </row>
    <row r="73" spans="1:7" hidden="1">
      <c r="A73" s="321" t="s">
        <v>830</v>
      </c>
      <c r="B73" s="322" t="s">
        <v>831</v>
      </c>
      <c r="C73" s="323">
        <v>0</v>
      </c>
      <c r="D73" s="324">
        <f t="shared" si="0"/>
        <v>0</v>
      </c>
      <c r="E73" s="344"/>
      <c r="F73" s="298"/>
    </row>
    <row r="74" spans="1:7" hidden="1">
      <c r="A74" s="321" t="s">
        <v>832</v>
      </c>
      <c r="B74" s="322" t="s">
        <v>833</v>
      </c>
      <c r="C74" s="323">
        <v>0</v>
      </c>
      <c r="D74" s="324">
        <f t="shared" si="0"/>
        <v>0</v>
      </c>
      <c r="E74" s="344"/>
      <c r="F74" s="298"/>
      <c r="G74" s="346"/>
    </row>
    <row r="75" spans="1:7" hidden="1">
      <c r="A75" s="304" t="s">
        <v>834</v>
      </c>
      <c r="B75" s="312" t="s">
        <v>835</v>
      </c>
      <c r="C75" s="313">
        <f>+C76</f>
        <v>0</v>
      </c>
      <c r="D75" s="314">
        <f t="shared" si="0"/>
        <v>0</v>
      </c>
      <c r="F75" s="298"/>
      <c r="G75" s="306"/>
    </row>
    <row r="76" spans="1:7" hidden="1">
      <c r="A76" s="321" t="s">
        <v>836</v>
      </c>
      <c r="B76" s="322" t="s">
        <v>835</v>
      </c>
      <c r="C76" s="323">
        <f>SUM(C77:C77)</f>
        <v>0</v>
      </c>
      <c r="D76" s="324">
        <f t="shared" si="0"/>
        <v>0</v>
      </c>
      <c r="F76" s="298"/>
      <c r="G76" s="306"/>
    </row>
    <row r="77" spans="1:7" ht="20.399999999999999" hidden="1">
      <c r="A77" s="347" t="s">
        <v>837</v>
      </c>
      <c r="B77" s="348" t="s">
        <v>838</v>
      </c>
      <c r="C77" s="349">
        <v>0</v>
      </c>
      <c r="D77" s="350">
        <f t="shared" si="0"/>
        <v>0</v>
      </c>
      <c r="E77" s="351"/>
      <c r="F77" s="298"/>
      <c r="G77" s="306"/>
    </row>
    <row r="78" spans="1:7" ht="9.6" hidden="1" customHeight="1">
      <c r="A78" s="304"/>
      <c r="B78" s="312"/>
      <c r="C78" s="313"/>
      <c r="D78" s="314"/>
      <c r="F78" s="298"/>
      <c r="G78" s="306"/>
    </row>
    <row r="79" spans="1:7" ht="13.2" hidden="1">
      <c r="A79" s="308" t="s">
        <v>636</v>
      </c>
      <c r="B79" s="319" t="s">
        <v>637</v>
      </c>
      <c r="C79" s="320">
        <f>+C80</f>
        <v>0</v>
      </c>
      <c r="D79" s="317">
        <f t="shared" si="0"/>
        <v>0</v>
      </c>
      <c r="F79" s="298"/>
      <c r="G79" s="352"/>
    </row>
    <row r="80" spans="1:7" hidden="1">
      <c r="A80" s="304" t="s">
        <v>638</v>
      </c>
      <c r="B80" s="312" t="s">
        <v>639</v>
      </c>
      <c r="C80" s="313">
        <f>+C81</f>
        <v>0</v>
      </c>
      <c r="D80" s="314">
        <f t="shared" si="0"/>
        <v>0</v>
      </c>
      <c r="F80" s="298"/>
    </row>
    <row r="81" spans="1:7" hidden="1">
      <c r="A81" s="321" t="s">
        <v>640</v>
      </c>
      <c r="B81" s="322" t="s">
        <v>641</v>
      </c>
      <c r="C81" s="323">
        <v>0</v>
      </c>
      <c r="D81" s="324">
        <f t="shared" si="0"/>
        <v>0</v>
      </c>
      <c r="E81" s="344"/>
      <c r="F81" s="298"/>
    </row>
    <row r="82" spans="1:7" ht="9.6" hidden="1" customHeight="1">
      <c r="A82" s="304"/>
      <c r="B82" s="312"/>
      <c r="C82" s="313"/>
      <c r="D82" s="314"/>
      <c r="F82" s="298"/>
    </row>
    <row r="83" spans="1:7" s="303" customFormat="1" hidden="1">
      <c r="A83" s="308" t="s">
        <v>839</v>
      </c>
      <c r="B83" s="315" t="s">
        <v>840</v>
      </c>
      <c r="C83" s="316">
        <f>+C85+C89</f>
        <v>0</v>
      </c>
      <c r="D83" s="317">
        <f t="shared" si="0"/>
        <v>0</v>
      </c>
      <c r="E83" s="299"/>
      <c r="F83" s="298"/>
      <c r="G83" s="302"/>
    </row>
    <row r="84" spans="1:7" ht="9.6" hidden="1" customHeight="1">
      <c r="A84" s="304"/>
      <c r="B84" s="312"/>
      <c r="C84" s="313"/>
      <c r="D84" s="314"/>
      <c r="F84" s="298"/>
    </row>
    <row r="85" spans="1:7" s="303" customFormat="1" hidden="1">
      <c r="A85" s="308" t="s">
        <v>841</v>
      </c>
      <c r="B85" s="328" t="s">
        <v>842</v>
      </c>
      <c r="C85" s="320">
        <f>+C86</f>
        <v>0</v>
      </c>
      <c r="D85" s="317">
        <f>+C85/$C$8</f>
        <v>0</v>
      </c>
      <c r="E85" s="299"/>
      <c r="F85" s="298"/>
      <c r="G85" s="302"/>
    </row>
    <row r="86" spans="1:7" hidden="1">
      <c r="A86" s="304" t="s">
        <v>843</v>
      </c>
      <c r="B86" s="312" t="s">
        <v>844</v>
      </c>
      <c r="C86" s="313">
        <f>+C87</f>
        <v>0</v>
      </c>
      <c r="D86" s="314">
        <f>+C86/$C$8</f>
        <v>0</v>
      </c>
      <c r="F86" s="298"/>
    </row>
    <row r="87" spans="1:7" hidden="1">
      <c r="A87" s="321" t="s">
        <v>845</v>
      </c>
      <c r="B87" s="322" t="s">
        <v>846</v>
      </c>
      <c r="C87" s="323">
        <v>0</v>
      </c>
      <c r="D87" s="324">
        <f>+C87/$C$8</f>
        <v>0</v>
      </c>
      <c r="E87" s="344"/>
      <c r="F87" s="298"/>
    </row>
    <row r="88" spans="1:7" ht="10.199999999999999" hidden="1" customHeight="1">
      <c r="A88" s="304"/>
      <c r="B88" s="312"/>
      <c r="C88" s="313"/>
      <c r="D88" s="314"/>
    </row>
    <row r="89" spans="1:7" s="303" customFormat="1" ht="10.199999999999999" hidden="1" customHeight="1">
      <c r="A89" s="353" t="s">
        <v>847</v>
      </c>
      <c r="B89" s="354" t="s">
        <v>848</v>
      </c>
      <c r="C89" s="355">
        <f>+C90</f>
        <v>0</v>
      </c>
      <c r="D89" s="334">
        <f>+C89/$C$8</f>
        <v>0</v>
      </c>
      <c r="E89" s="299"/>
      <c r="F89" s="297"/>
      <c r="G89" s="302"/>
    </row>
    <row r="90" spans="1:7" ht="10.199999999999999" hidden="1" customHeight="1">
      <c r="A90" s="331" t="s">
        <v>849</v>
      </c>
      <c r="B90" s="332" t="s">
        <v>850</v>
      </c>
      <c r="C90" s="333">
        <f>+C91</f>
        <v>0</v>
      </c>
      <c r="D90" s="334">
        <f>+C90/$C$8</f>
        <v>0</v>
      </c>
      <c r="E90" s="335" t="s">
        <v>781</v>
      </c>
    </row>
    <row r="91" spans="1:7" hidden="1">
      <c r="A91" s="336" t="s">
        <v>851</v>
      </c>
      <c r="B91" s="337" t="s">
        <v>852</v>
      </c>
      <c r="C91" s="338">
        <v>0</v>
      </c>
      <c r="D91" s="339">
        <f>+C91/$C$8</f>
        <v>0</v>
      </c>
      <c r="E91" s="335" t="s">
        <v>781</v>
      </c>
      <c r="F91" s="298"/>
    </row>
    <row r="92" spans="1:7" hidden="1">
      <c r="A92" s="304"/>
      <c r="B92" s="312"/>
      <c r="C92" s="313"/>
      <c r="D92" s="314"/>
    </row>
    <row r="93" spans="1:7" hidden="1">
      <c r="A93" s="441" t="s">
        <v>953</v>
      </c>
      <c r="B93" s="319" t="s">
        <v>954</v>
      </c>
      <c r="C93" s="316">
        <f>+C95</f>
        <v>0</v>
      </c>
      <c r="D93" s="317">
        <f>+C93/$C$8</f>
        <v>0</v>
      </c>
    </row>
    <row r="94" spans="1:7" hidden="1">
      <c r="A94" s="442"/>
      <c r="B94" s="443"/>
      <c r="C94" s="313"/>
      <c r="D94" s="317"/>
    </row>
    <row r="95" spans="1:7" hidden="1">
      <c r="A95" s="444" t="s">
        <v>955</v>
      </c>
      <c r="B95" s="445" t="s">
        <v>956</v>
      </c>
      <c r="C95" s="320">
        <f>+C96</f>
        <v>0</v>
      </c>
      <c r="D95" s="317">
        <f t="shared" ref="D95:D96" si="1">+C95/$C$8</f>
        <v>0</v>
      </c>
    </row>
    <row r="96" spans="1:7" hidden="1">
      <c r="A96" s="304" t="s">
        <v>957</v>
      </c>
      <c r="B96" s="312" t="s">
        <v>958</v>
      </c>
      <c r="C96" s="313">
        <v>0</v>
      </c>
      <c r="D96" s="314">
        <f t="shared" si="1"/>
        <v>0</v>
      </c>
    </row>
    <row r="97" spans="1:8" ht="7.2" hidden="1" customHeight="1">
      <c r="A97" s="304"/>
      <c r="B97" s="312"/>
      <c r="C97" s="313"/>
      <c r="D97" s="314"/>
    </row>
    <row r="98" spans="1:8" s="303" customFormat="1" hidden="1">
      <c r="A98" s="308" t="s">
        <v>642</v>
      </c>
      <c r="B98" s="315" t="s">
        <v>853</v>
      </c>
      <c r="C98" s="316">
        <f>+C100</f>
        <v>0</v>
      </c>
      <c r="D98" s="317">
        <f>+C98/$C$8</f>
        <v>0</v>
      </c>
      <c r="E98" s="299"/>
      <c r="F98" s="297"/>
      <c r="G98" s="302"/>
      <c r="H98" s="297"/>
    </row>
    <row r="99" spans="1:8" ht="6" hidden="1" customHeight="1">
      <c r="A99" s="304"/>
      <c r="B99" s="312"/>
      <c r="C99" s="313"/>
      <c r="D99" s="314"/>
    </row>
    <row r="100" spans="1:8" s="303" customFormat="1" hidden="1">
      <c r="A100" s="308" t="s">
        <v>643</v>
      </c>
      <c r="B100" s="319" t="s">
        <v>644</v>
      </c>
      <c r="C100" s="320">
        <f>+C101+C105+C103</f>
        <v>0</v>
      </c>
      <c r="D100" s="317">
        <f>+C100/$C$8</f>
        <v>0</v>
      </c>
      <c r="E100" s="299"/>
      <c r="F100" s="297"/>
      <c r="G100" s="302"/>
    </row>
    <row r="101" spans="1:8" hidden="1">
      <c r="A101" s="304" t="s">
        <v>854</v>
      </c>
      <c r="B101" s="312" t="s">
        <v>855</v>
      </c>
      <c r="C101" s="313">
        <f>+C102</f>
        <v>0</v>
      </c>
      <c r="D101" s="314">
        <f>+C101/$C$8</f>
        <v>0</v>
      </c>
    </row>
    <row r="102" spans="1:8" hidden="1">
      <c r="A102" s="321" t="s">
        <v>856</v>
      </c>
      <c r="B102" s="322" t="s">
        <v>857</v>
      </c>
      <c r="C102" s="323">
        <v>0</v>
      </c>
      <c r="D102" s="324">
        <f>+C102/$C$8</f>
        <v>0</v>
      </c>
      <c r="E102" s="344"/>
    </row>
    <row r="103" spans="1:8" hidden="1">
      <c r="A103" s="304" t="s">
        <v>858</v>
      </c>
      <c r="B103" s="312" t="s">
        <v>859</v>
      </c>
      <c r="C103" s="313">
        <f>+C104</f>
        <v>0</v>
      </c>
      <c r="D103" s="314">
        <f>+C103/$C$8</f>
        <v>0</v>
      </c>
      <c r="E103" s="335" t="s">
        <v>781</v>
      </c>
    </row>
    <row r="104" spans="1:8" hidden="1">
      <c r="A104" s="321" t="s">
        <v>860</v>
      </c>
      <c r="B104" s="322" t="s">
        <v>861</v>
      </c>
      <c r="C104" s="323">
        <v>0</v>
      </c>
      <c r="D104" s="324">
        <f t="shared" ref="D104:D109" si="2">+C104/$C$8</f>
        <v>0</v>
      </c>
      <c r="E104" s="335" t="s">
        <v>781</v>
      </c>
    </row>
    <row r="105" spans="1:8" hidden="1">
      <c r="A105" s="304" t="s">
        <v>645</v>
      </c>
      <c r="B105" s="312" t="s">
        <v>862</v>
      </c>
      <c r="C105" s="313">
        <f>+C106</f>
        <v>0</v>
      </c>
      <c r="D105" s="314">
        <f t="shared" si="2"/>
        <v>0</v>
      </c>
      <c r="G105" s="302"/>
    </row>
    <row r="106" spans="1:8" hidden="1">
      <c r="A106" s="321" t="s">
        <v>646</v>
      </c>
      <c r="B106" s="322" t="s">
        <v>647</v>
      </c>
      <c r="C106" s="323">
        <f>SUM(C107:C110)</f>
        <v>0</v>
      </c>
      <c r="D106" s="324">
        <f t="shared" si="2"/>
        <v>0</v>
      </c>
    </row>
    <row r="107" spans="1:8" hidden="1">
      <c r="A107" s="347" t="s">
        <v>648</v>
      </c>
      <c r="B107" s="356" t="s">
        <v>649</v>
      </c>
      <c r="C107" s="349">
        <v>0</v>
      </c>
      <c r="D107" s="350">
        <f t="shared" si="2"/>
        <v>0</v>
      </c>
      <c r="E107" s="344"/>
    </row>
    <row r="108" spans="1:8" hidden="1">
      <c r="A108" s="347" t="s">
        <v>863</v>
      </c>
      <c r="B108" s="356" t="s">
        <v>864</v>
      </c>
      <c r="C108" s="349">
        <v>0</v>
      </c>
      <c r="D108" s="350">
        <f t="shared" si="2"/>
        <v>0</v>
      </c>
      <c r="E108" s="344"/>
    </row>
    <row r="109" spans="1:8" hidden="1">
      <c r="A109" s="347" t="s">
        <v>865</v>
      </c>
      <c r="B109" s="356" t="s">
        <v>866</v>
      </c>
      <c r="C109" s="349">
        <v>0</v>
      </c>
      <c r="D109" s="350">
        <f t="shared" si="2"/>
        <v>0</v>
      </c>
      <c r="E109" s="335"/>
    </row>
    <row r="110" spans="1:8" hidden="1">
      <c r="A110" s="347" t="s">
        <v>977</v>
      </c>
      <c r="B110" s="356" t="s">
        <v>978</v>
      </c>
      <c r="C110" s="349">
        <v>0</v>
      </c>
      <c r="D110" s="350">
        <f t="shared" ref="D110" si="3">+C110/$C$8</f>
        <v>0</v>
      </c>
      <c r="E110" s="335"/>
    </row>
    <row r="111" spans="1:8" hidden="1">
      <c r="A111" s="304"/>
      <c r="B111" s="312"/>
      <c r="C111" s="313"/>
      <c r="D111" s="314"/>
    </row>
    <row r="112" spans="1:8" s="303" customFormat="1" hidden="1">
      <c r="A112" s="308" t="s">
        <v>650</v>
      </c>
      <c r="B112" s="319" t="s">
        <v>651</v>
      </c>
      <c r="C112" s="320">
        <f>SUM(C113:C114)</f>
        <v>0</v>
      </c>
      <c r="D112" s="317">
        <f>+C112/$C$8</f>
        <v>0</v>
      </c>
      <c r="E112" s="299"/>
      <c r="F112" s="297"/>
      <c r="G112" s="302"/>
    </row>
    <row r="113" spans="1:8" hidden="1">
      <c r="A113" s="304" t="s">
        <v>652</v>
      </c>
      <c r="B113" s="312" t="s">
        <v>653</v>
      </c>
      <c r="C113" s="313">
        <v>0</v>
      </c>
      <c r="D113" s="314">
        <f>+C113/$C$8</f>
        <v>0</v>
      </c>
      <c r="G113" s="302"/>
    </row>
    <row r="114" spans="1:8" hidden="1">
      <c r="A114" s="304" t="s">
        <v>867</v>
      </c>
      <c r="B114" s="312" t="s">
        <v>868</v>
      </c>
      <c r="C114" s="313">
        <v>0</v>
      </c>
      <c r="D114" s="314">
        <f>+C114/$C$8</f>
        <v>0</v>
      </c>
      <c r="G114" s="302"/>
    </row>
    <row r="115" spans="1:8" hidden="1">
      <c r="A115" s="304"/>
      <c r="B115" s="312"/>
      <c r="C115" s="313"/>
      <c r="D115" s="314"/>
    </row>
    <row r="116" spans="1:8" hidden="1">
      <c r="A116" s="308" t="s">
        <v>869</v>
      </c>
      <c r="B116" s="319" t="s">
        <v>870</v>
      </c>
      <c r="C116" s="320">
        <f>+C117</f>
        <v>0</v>
      </c>
      <c r="D116" s="317">
        <f>+C116/$C$8</f>
        <v>0</v>
      </c>
    </row>
    <row r="117" spans="1:8" hidden="1">
      <c r="A117" s="304" t="s">
        <v>871</v>
      </c>
      <c r="B117" s="312" t="s">
        <v>872</v>
      </c>
      <c r="C117" s="313">
        <v>0</v>
      </c>
      <c r="D117" s="314">
        <f>+C117/$C$8</f>
        <v>0</v>
      </c>
      <c r="G117" s="302"/>
    </row>
    <row r="118" spans="1:8" hidden="1">
      <c r="A118" s="304"/>
      <c r="B118" s="312"/>
      <c r="C118" s="313"/>
      <c r="D118" s="314"/>
    </row>
    <row r="119" spans="1:8" s="303" customFormat="1" hidden="1">
      <c r="A119" s="308" t="s">
        <v>4</v>
      </c>
      <c r="B119" s="315" t="s">
        <v>5</v>
      </c>
      <c r="C119" s="316">
        <f>+C121+C131</f>
        <v>0</v>
      </c>
      <c r="D119" s="317">
        <f>+C119/$C$8</f>
        <v>0</v>
      </c>
      <c r="E119" s="299"/>
      <c r="F119" s="297"/>
      <c r="G119" s="302"/>
    </row>
    <row r="120" spans="1:8" hidden="1">
      <c r="A120" s="304"/>
      <c r="B120" s="312"/>
      <c r="C120" s="313"/>
      <c r="D120" s="317"/>
    </row>
    <row r="121" spans="1:8" s="303" customFormat="1" hidden="1">
      <c r="A121" s="308" t="s">
        <v>6</v>
      </c>
      <c r="B121" s="319" t="s">
        <v>7</v>
      </c>
      <c r="C121" s="320">
        <f>+C124+C128+C122</f>
        <v>0</v>
      </c>
      <c r="D121" s="317">
        <f t="shared" ref="D121:D125" si="4">+C121/$C$8</f>
        <v>0</v>
      </c>
      <c r="E121" s="299"/>
      <c r="F121" s="297"/>
      <c r="G121" s="302"/>
    </row>
    <row r="122" spans="1:8" hidden="1">
      <c r="A122" s="304" t="s">
        <v>416</v>
      </c>
      <c r="B122" s="312" t="s">
        <v>417</v>
      </c>
      <c r="C122" s="313">
        <f>+C123</f>
        <v>0</v>
      </c>
      <c r="D122" s="314">
        <f t="shared" si="4"/>
        <v>0</v>
      </c>
    </row>
    <row r="123" spans="1:8" hidden="1">
      <c r="A123" s="321" t="s">
        <v>418</v>
      </c>
      <c r="B123" s="322" t="s">
        <v>419</v>
      </c>
      <c r="C123" s="323"/>
      <c r="D123" s="324">
        <f t="shared" si="4"/>
        <v>0</v>
      </c>
      <c r="E123" s="335" t="s">
        <v>781</v>
      </c>
    </row>
    <row r="124" spans="1:8" hidden="1">
      <c r="A124" s="304" t="s">
        <v>8</v>
      </c>
      <c r="B124" s="312" t="s">
        <v>294</v>
      </c>
      <c r="C124" s="313">
        <f>SUM(C125:C127)</f>
        <v>0</v>
      </c>
      <c r="D124" s="314">
        <f t="shared" si="4"/>
        <v>0</v>
      </c>
    </row>
    <row r="125" spans="1:8" hidden="1">
      <c r="A125" s="321" t="s">
        <v>397</v>
      </c>
      <c r="B125" s="322" t="s">
        <v>398</v>
      </c>
      <c r="C125" s="323">
        <v>0</v>
      </c>
      <c r="D125" s="324">
        <f t="shared" si="4"/>
        <v>0</v>
      </c>
      <c r="E125" s="335"/>
    </row>
    <row r="126" spans="1:8" hidden="1">
      <c r="A126" s="321" t="s">
        <v>295</v>
      </c>
      <c r="B126" s="322" t="s">
        <v>296</v>
      </c>
      <c r="C126" s="323">
        <v>0</v>
      </c>
      <c r="D126" s="324">
        <f>+C126/$C$8</f>
        <v>0</v>
      </c>
      <c r="E126" s="335"/>
    </row>
    <row r="127" spans="1:8" hidden="1">
      <c r="A127" s="321" t="s">
        <v>399</v>
      </c>
      <c r="B127" s="322" t="s">
        <v>400</v>
      </c>
      <c r="C127" s="323">
        <v>0</v>
      </c>
      <c r="D127" s="324">
        <f t="shared" ref="D127:D135" si="5">+C127/$C$8</f>
        <v>0</v>
      </c>
      <c r="E127" s="335"/>
      <c r="H127" s="298"/>
    </row>
    <row r="128" spans="1:8" ht="20.399999999999999" hidden="1">
      <c r="A128" s="304" t="s">
        <v>432</v>
      </c>
      <c r="B128" s="330" t="s">
        <v>433</v>
      </c>
      <c r="C128" s="313">
        <f>+C129</f>
        <v>0</v>
      </c>
      <c r="D128" s="314">
        <f t="shared" si="5"/>
        <v>0</v>
      </c>
      <c r="E128" s="335"/>
    </row>
    <row r="129" spans="1:7" hidden="1">
      <c r="A129" s="321" t="s">
        <v>873</v>
      </c>
      <c r="B129" s="322" t="s">
        <v>874</v>
      </c>
      <c r="C129" s="323">
        <v>0</v>
      </c>
      <c r="D129" s="324">
        <f t="shared" si="5"/>
        <v>0</v>
      </c>
      <c r="E129" s="335"/>
      <c r="F129" s="298"/>
    </row>
    <row r="130" spans="1:7" hidden="1">
      <c r="A130" s="312"/>
      <c r="B130" s="312"/>
      <c r="C130" s="345"/>
      <c r="D130" s="314"/>
      <c r="E130" s="335"/>
    </row>
    <row r="131" spans="1:7" hidden="1">
      <c r="A131" s="308" t="s">
        <v>980</v>
      </c>
      <c r="B131" s="319" t="s">
        <v>981</v>
      </c>
      <c r="C131" s="320">
        <f>+C132+C133+C134+C135</f>
        <v>0</v>
      </c>
      <c r="D131" s="314">
        <f t="shared" si="5"/>
        <v>0</v>
      </c>
      <c r="E131" s="335"/>
    </row>
    <row r="132" spans="1:7" hidden="1">
      <c r="A132" s="304" t="s">
        <v>982</v>
      </c>
      <c r="B132" s="312" t="s">
        <v>983</v>
      </c>
      <c r="C132" s="313">
        <f>SUM(C133:C135)</f>
        <v>0</v>
      </c>
      <c r="D132" s="314">
        <f t="shared" si="5"/>
        <v>0</v>
      </c>
    </row>
    <row r="133" spans="1:7" hidden="1">
      <c r="A133" s="321" t="s">
        <v>984</v>
      </c>
      <c r="B133" s="322" t="s">
        <v>985</v>
      </c>
      <c r="C133" s="323">
        <v>0</v>
      </c>
      <c r="D133" s="324">
        <f t="shared" si="5"/>
        <v>0</v>
      </c>
      <c r="E133" s="335"/>
    </row>
    <row r="134" spans="1:7" hidden="1">
      <c r="A134" s="321" t="s">
        <v>986</v>
      </c>
      <c r="B134" s="322" t="s">
        <v>987</v>
      </c>
      <c r="C134" s="323">
        <v>0</v>
      </c>
      <c r="D134" s="324">
        <f t="shared" si="5"/>
        <v>0</v>
      </c>
      <c r="E134" s="335"/>
    </row>
    <row r="135" spans="1:7" hidden="1">
      <c r="A135" s="321" t="s">
        <v>988</v>
      </c>
      <c r="B135" s="322" t="s">
        <v>989</v>
      </c>
      <c r="C135" s="323">
        <v>0</v>
      </c>
      <c r="D135" s="324">
        <f t="shared" si="5"/>
        <v>0</v>
      </c>
      <c r="E135" s="335"/>
    </row>
    <row r="136" spans="1:7" hidden="1">
      <c r="A136" s="312"/>
      <c r="B136" s="312"/>
      <c r="C136" s="312"/>
      <c r="D136" s="314"/>
      <c r="E136" s="335"/>
    </row>
    <row r="137" spans="1:7" s="303" customFormat="1" hidden="1">
      <c r="A137" s="308" t="s">
        <v>9</v>
      </c>
      <c r="B137" s="315" t="s">
        <v>10</v>
      </c>
      <c r="C137" s="316">
        <f>+C139+C142</f>
        <v>0</v>
      </c>
      <c r="D137" s="317">
        <f>+C137/$C$8</f>
        <v>0</v>
      </c>
      <c r="E137" s="335"/>
      <c r="F137" s="297"/>
      <c r="G137" s="302"/>
    </row>
    <row r="138" spans="1:7" hidden="1">
      <c r="A138" s="304"/>
      <c r="B138" s="312"/>
      <c r="C138" s="313"/>
      <c r="D138" s="314"/>
      <c r="E138" s="335"/>
      <c r="F138" s="298"/>
    </row>
    <row r="139" spans="1:7" s="303" customFormat="1" hidden="1">
      <c r="A139" s="308" t="s">
        <v>875</v>
      </c>
      <c r="B139" s="327" t="s">
        <v>876</v>
      </c>
      <c r="C139" s="316">
        <f>+C140</f>
        <v>0</v>
      </c>
      <c r="D139" s="317">
        <f>+C139/$C$8</f>
        <v>0</v>
      </c>
      <c r="E139" s="335"/>
      <c r="F139" s="298"/>
      <c r="G139" s="302"/>
    </row>
    <row r="140" spans="1:7" hidden="1">
      <c r="A140" s="304" t="s">
        <v>877</v>
      </c>
      <c r="B140" s="312" t="s">
        <v>878</v>
      </c>
      <c r="C140" s="313">
        <v>0</v>
      </c>
      <c r="D140" s="314">
        <f>+C140/$C$8</f>
        <v>0</v>
      </c>
      <c r="E140" s="335" t="s">
        <v>781</v>
      </c>
      <c r="F140" s="298"/>
    </row>
    <row r="141" spans="1:7" hidden="1">
      <c r="A141" s="304"/>
      <c r="B141" s="312"/>
      <c r="C141" s="313"/>
      <c r="D141" s="314"/>
      <c r="E141" s="335"/>
      <c r="F141" s="298"/>
    </row>
    <row r="142" spans="1:7" s="303" customFormat="1" hidden="1">
      <c r="A142" s="308" t="s">
        <v>11</v>
      </c>
      <c r="B142" s="315" t="s">
        <v>12</v>
      </c>
      <c r="C142" s="316">
        <f>+C144+C155</f>
        <v>0</v>
      </c>
      <c r="D142" s="317">
        <f>+C142/$C$8</f>
        <v>0</v>
      </c>
      <c r="E142" s="335"/>
      <c r="F142" s="298"/>
      <c r="G142" s="302"/>
    </row>
    <row r="143" spans="1:7" hidden="1">
      <c r="A143" s="304"/>
      <c r="B143" s="312"/>
      <c r="C143" s="313"/>
      <c r="D143" s="314"/>
      <c r="E143" s="335"/>
      <c r="F143" s="298"/>
    </row>
    <row r="144" spans="1:7" s="303" customFormat="1" hidden="1">
      <c r="A144" s="308" t="s">
        <v>13</v>
      </c>
      <c r="B144" s="315" t="s">
        <v>14</v>
      </c>
      <c r="C144" s="316">
        <f>+C145+C149+C152</f>
        <v>0</v>
      </c>
      <c r="D144" s="317">
        <f t="shared" ref="D144:D153" si="6">+C144/$C$8</f>
        <v>0</v>
      </c>
      <c r="E144" s="335"/>
      <c r="F144" s="298"/>
      <c r="G144" s="302"/>
    </row>
    <row r="145" spans="1:7" hidden="1">
      <c r="A145" s="304" t="s">
        <v>352</v>
      </c>
      <c r="B145" s="312" t="s">
        <v>353</v>
      </c>
      <c r="C145" s="313">
        <f>SUM(C146:C148)</f>
        <v>0</v>
      </c>
      <c r="D145" s="314">
        <f t="shared" si="6"/>
        <v>0</v>
      </c>
      <c r="E145" s="335"/>
      <c r="F145" s="298"/>
    </row>
    <row r="146" spans="1:7" hidden="1">
      <c r="A146" s="321" t="s">
        <v>354</v>
      </c>
      <c r="B146" s="322" t="s">
        <v>401</v>
      </c>
      <c r="C146" s="323">
        <v>0</v>
      </c>
      <c r="D146" s="324">
        <f t="shared" si="6"/>
        <v>0</v>
      </c>
      <c r="E146" s="335"/>
      <c r="F146" s="298"/>
    </row>
    <row r="147" spans="1:7" hidden="1">
      <c r="A147" s="321" t="s">
        <v>879</v>
      </c>
      <c r="B147" s="322" t="s">
        <v>880</v>
      </c>
      <c r="C147" s="323">
        <v>0</v>
      </c>
      <c r="D147" s="324">
        <f t="shared" si="6"/>
        <v>0</v>
      </c>
      <c r="E147" s="335" t="s">
        <v>781</v>
      </c>
      <c r="F147" s="298"/>
    </row>
    <row r="148" spans="1:7" ht="13.2" hidden="1">
      <c r="A148" s="321" t="s">
        <v>881</v>
      </c>
      <c r="B148" s="322" t="s">
        <v>882</v>
      </c>
      <c r="C148" s="323">
        <v>0</v>
      </c>
      <c r="D148" s="324">
        <f t="shared" si="6"/>
        <v>0</v>
      </c>
      <c r="E148" s="335"/>
      <c r="F148" s="298"/>
      <c r="G148" s="357"/>
    </row>
    <row r="149" spans="1:7" ht="20.399999999999999" hidden="1">
      <c r="A149" s="304" t="s">
        <v>654</v>
      </c>
      <c r="B149" s="330" t="s">
        <v>883</v>
      </c>
      <c r="C149" s="313">
        <f>SUM(C150:C151)</f>
        <v>0</v>
      </c>
      <c r="D149" s="314">
        <f t="shared" si="6"/>
        <v>0</v>
      </c>
      <c r="E149" s="335"/>
      <c r="F149" s="298"/>
    </row>
    <row r="150" spans="1:7" ht="24" hidden="1" customHeight="1">
      <c r="A150" s="321" t="s">
        <v>884</v>
      </c>
      <c r="B150" s="358" t="s">
        <v>885</v>
      </c>
      <c r="C150" s="323">
        <v>0</v>
      </c>
      <c r="D150" s="324">
        <f t="shared" si="6"/>
        <v>0</v>
      </c>
      <c r="E150" s="335"/>
      <c r="F150" s="298"/>
    </row>
    <row r="151" spans="1:7" hidden="1">
      <c r="A151" s="321" t="s">
        <v>886</v>
      </c>
      <c r="B151" s="358" t="s">
        <v>887</v>
      </c>
      <c r="C151" s="323">
        <v>0</v>
      </c>
      <c r="D151" s="324">
        <f t="shared" si="6"/>
        <v>0</v>
      </c>
      <c r="E151" s="335"/>
      <c r="F151" s="298"/>
    </row>
    <row r="152" spans="1:7" hidden="1">
      <c r="A152" s="304" t="s">
        <v>990</v>
      </c>
      <c r="B152" s="330" t="s">
        <v>991</v>
      </c>
      <c r="C152" s="313">
        <f>SUM(C153)</f>
        <v>0</v>
      </c>
      <c r="D152" s="314">
        <f t="shared" si="6"/>
        <v>0</v>
      </c>
      <c r="E152" s="335"/>
      <c r="F152" s="298"/>
    </row>
    <row r="153" spans="1:7" hidden="1">
      <c r="A153" s="321" t="s">
        <v>992</v>
      </c>
      <c r="B153" s="358" t="s">
        <v>993</v>
      </c>
      <c r="C153" s="323">
        <v>0</v>
      </c>
      <c r="D153" s="324">
        <f t="shared" si="6"/>
        <v>0</v>
      </c>
      <c r="E153" s="335"/>
      <c r="F153" s="298"/>
    </row>
    <row r="154" spans="1:7" hidden="1">
      <c r="A154" s="304"/>
      <c r="B154" s="330"/>
      <c r="C154" s="313"/>
      <c r="D154" s="314"/>
      <c r="E154" s="335"/>
      <c r="F154" s="298"/>
    </row>
    <row r="155" spans="1:7" s="303" customFormat="1" hidden="1">
      <c r="A155" s="308" t="s">
        <v>1188</v>
      </c>
      <c r="B155" s="315" t="s">
        <v>1193</v>
      </c>
      <c r="C155" s="316">
        <f>+C157</f>
        <v>0</v>
      </c>
      <c r="D155" s="317">
        <f t="shared" ref="D155:D156" si="7">+C155/$C$8</f>
        <v>0</v>
      </c>
      <c r="E155" s="335"/>
      <c r="F155" s="298"/>
      <c r="G155" s="302"/>
    </row>
    <row r="156" spans="1:7" hidden="1">
      <c r="A156" s="304" t="s">
        <v>1194</v>
      </c>
      <c r="B156" s="312" t="s">
        <v>1189</v>
      </c>
      <c r="C156" s="313">
        <f>SUM(C157:C159)</f>
        <v>0</v>
      </c>
      <c r="D156" s="314">
        <f t="shared" si="7"/>
        <v>0</v>
      </c>
    </row>
    <row r="157" spans="1:7" hidden="1">
      <c r="A157" s="321" t="s">
        <v>1190</v>
      </c>
      <c r="B157" s="358" t="s">
        <v>989</v>
      </c>
      <c r="C157" s="323">
        <v>0</v>
      </c>
      <c r="D157" s="324">
        <f>+C157/$C$8</f>
        <v>0</v>
      </c>
      <c r="E157" s="335"/>
      <c r="F157" s="298"/>
    </row>
    <row r="158" spans="1:7" hidden="1">
      <c r="A158" s="304"/>
      <c r="B158" s="330"/>
      <c r="C158" s="313"/>
      <c r="D158" s="314"/>
      <c r="E158" s="335"/>
      <c r="F158" s="298"/>
    </row>
    <row r="159" spans="1:7" hidden="1">
      <c r="A159" s="304"/>
      <c r="B159" s="330"/>
      <c r="C159" s="313"/>
      <c r="D159" s="314"/>
      <c r="E159" s="335"/>
      <c r="F159" s="298"/>
    </row>
    <row r="160" spans="1:7">
      <c r="A160" s="308" t="s">
        <v>297</v>
      </c>
      <c r="B160" s="315" t="s">
        <v>298</v>
      </c>
      <c r="C160" s="316">
        <f>+C162+C170</f>
        <v>239908590.86000001</v>
      </c>
      <c r="D160" s="317">
        <f>+C160/$C$8</f>
        <v>1</v>
      </c>
      <c r="E160" s="335"/>
      <c r="F160" s="298"/>
    </row>
    <row r="161" spans="1:6">
      <c r="A161" s="304"/>
      <c r="B161" s="312"/>
      <c r="C161" s="359"/>
      <c r="D161" s="314"/>
      <c r="E161" s="335"/>
      <c r="F161" s="298"/>
    </row>
    <row r="162" spans="1:6" hidden="1">
      <c r="A162" s="308" t="s">
        <v>361</v>
      </c>
      <c r="B162" s="315" t="s">
        <v>362</v>
      </c>
      <c r="C162" s="316">
        <f>+C164</f>
        <v>0</v>
      </c>
      <c r="D162" s="317">
        <f>+C162/$C$8</f>
        <v>0</v>
      </c>
      <c r="E162" s="335"/>
      <c r="F162" s="298"/>
    </row>
    <row r="163" spans="1:6" hidden="1">
      <c r="A163" s="304"/>
      <c r="B163" s="312"/>
      <c r="C163" s="359"/>
      <c r="D163" s="314"/>
      <c r="E163" s="335"/>
      <c r="F163" s="298"/>
    </row>
    <row r="164" spans="1:6" hidden="1">
      <c r="A164" s="308" t="s">
        <v>363</v>
      </c>
      <c r="B164" s="315" t="s">
        <v>364</v>
      </c>
      <c r="C164" s="316">
        <f>+C165+C167</f>
        <v>0</v>
      </c>
      <c r="D164" s="317">
        <f>+C164/$C$8</f>
        <v>0</v>
      </c>
      <c r="E164" s="335"/>
      <c r="F164" s="298"/>
    </row>
    <row r="165" spans="1:6" hidden="1">
      <c r="A165" s="304" t="s">
        <v>365</v>
      </c>
      <c r="B165" s="330" t="s">
        <v>366</v>
      </c>
      <c r="C165" s="313">
        <f>+C166</f>
        <v>0</v>
      </c>
      <c r="D165" s="314">
        <f>+C165/$C$8</f>
        <v>0</v>
      </c>
      <c r="E165" s="335"/>
      <c r="F165" s="298"/>
    </row>
    <row r="166" spans="1:6" hidden="1">
      <c r="A166" s="321" t="s">
        <v>367</v>
      </c>
      <c r="B166" s="322" t="s">
        <v>368</v>
      </c>
      <c r="C166" s="323">
        <v>0</v>
      </c>
      <c r="D166" s="324">
        <f>+C166/$C$8</f>
        <v>0</v>
      </c>
      <c r="E166" s="335" t="s">
        <v>781</v>
      </c>
      <c r="F166" s="298"/>
    </row>
    <row r="167" spans="1:6" hidden="1">
      <c r="A167" s="304" t="s">
        <v>420</v>
      </c>
      <c r="B167" s="330" t="s">
        <v>421</v>
      </c>
      <c r="C167" s="313">
        <f>+C168</f>
        <v>0</v>
      </c>
      <c r="D167" s="314">
        <f>+C167/$C$8</f>
        <v>0</v>
      </c>
      <c r="E167" s="335"/>
      <c r="F167" s="298"/>
    </row>
    <row r="168" spans="1:6" hidden="1">
      <c r="A168" s="321" t="s">
        <v>422</v>
      </c>
      <c r="B168" s="322" t="s">
        <v>423</v>
      </c>
      <c r="C168" s="323"/>
      <c r="D168" s="324">
        <f>+C168/$C$8</f>
        <v>0</v>
      </c>
      <c r="E168" s="335" t="s">
        <v>781</v>
      </c>
      <c r="F168" s="298"/>
    </row>
    <row r="169" spans="1:6" hidden="1">
      <c r="A169" s="304"/>
      <c r="B169" s="312"/>
      <c r="C169" s="359"/>
      <c r="D169" s="314"/>
    </row>
    <row r="170" spans="1:6">
      <c r="A170" s="308" t="s">
        <v>299</v>
      </c>
      <c r="B170" s="315" t="s">
        <v>300</v>
      </c>
      <c r="C170" s="316">
        <f>SUM(C172:C173)</f>
        <v>239908590.86000001</v>
      </c>
      <c r="D170" s="317">
        <f>+C170/$C$8</f>
        <v>1</v>
      </c>
    </row>
    <row r="171" spans="1:6">
      <c r="A171" s="304"/>
      <c r="B171" s="312"/>
      <c r="C171" s="359"/>
      <c r="D171" s="314"/>
    </row>
    <row r="172" spans="1:6">
      <c r="A172" s="304" t="s">
        <v>301</v>
      </c>
      <c r="B172" s="330" t="s">
        <v>765</v>
      </c>
      <c r="C172" s="313">
        <v>138559280.86000001</v>
      </c>
      <c r="D172" s="314">
        <f>+C172/$C$8</f>
        <v>0.57755030932117413</v>
      </c>
      <c r="F172" s="298"/>
    </row>
    <row r="173" spans="1:6">
      <c r="A173" s="304" t="s">
        <v>302</v>
      </c>
      <c r="B173" s="330" t="s">
        <v>303</v>
      </c>
      <c r="C173" s="329">
        <f>SUM(C174:C216)</f>
        <v>101349310</v>
      </c>
      <c r="D173" s="314">
        <f>+C173/$C$8</f>
        <v>0.42244969067882587</v>
      </c>
    </row>
    <row r="174" spans="1:6" hidden="1">
      <c r="A174" s="321" t="s">
        <v>304</v>
      </c>
      <c r="B174" s="358" t="s">
        <v>305</v>
      </c>
      <c r="C174" s="323">
        <v>0</v>
      </c>
      <c r="D174" s="324">
        <f t="shared" ref="D174:D216" si="8">+C174/$C$8</f>
        <v>0</v>
      </c>
      <c r="F174" s="326"/>
    </row>
    <row r="175" spans="1:6" hidden="1">
      <c r="A175" s="321" t="s">
        <v>306</v>
      </c>
      <c r="B175" s="358" t="s">
        <v>307</v>
      </c>
      <c r="C175" s="323">
        <v>0</v>
      </c>
      <c r="D175" s="324">
        <f t="shared" si="8"/>
        <v>0</v>
      </c>
    </row>
    <row r="176" spans="1:6" hidden="1">
      <c r="A176" s="321" t="s">
        <v>308</v>
      </c>
      <c r="B176" s="358" t="s">
        <v>309</v>
      </c>
      <c r="C176" s="323">
        <v>0</v>
      </c>
      <c r="D176" s="324">
        <f t="shared" si="8"/>
        <v>0</v>
      </c>
    </row>
    <row r="177" spans="1:6" hidden="1">
      <c r="A177" s="321" t="s">
        <v>310</v>
      </c>
      <c r="B177" s="358" t="s">
        <v>311</v>
      </c>
      <c r="C177" s="323">
        <v>0</v>
      </c>
      <c r="D177" s="324">
        <f t="shared" si="8"/>
        <v>0</v>
      </c>
      <c r="F177" s="360"/>
    </row>
    <row r="178" spans="1:6" hidden="1">
      <c r="A178" s="321" t="s">
        <v>312</v>
      </c>
      <c r="B178" s="358" t="s">
        <v>313</v>
      </c>
      <c r="C178" s="323">
        <v>0</v>
      </c>
      <c r="D178" s="324">
        <f t="shared" si="8"/>
        <v>0</v>
      </c>
    </row>
    <row r="179" spans="1:6" hidden="1">
      <c r="A179" s="321" t="s">
        <v>314</v>
      </c>
      <c r="B179" s="358" t="s">
        <v>315</v>
      </c>
      <c r="C179" s="323">
        <v>0</v>
      </c>
      <c r="D179" s="324">
        <f t="shared" si="8"/>
        <v>0</v>
      </c>
    </row>
    <row r="180" spans="1:6" hidden="1">
      <c r="A180" s="321" t="s">
        <v>316</v>
      </c>
      <c r="B180" s="358" t="s">
        <v>369</v>
      </c>
      <c r="C180" s="323">
        <v>0</v>
      </c>
      <c r="D180" s="324">
        <f t="shared" si="8"/>
        <v>0</v>
      </c>
    </row>
    <row r="181" spans="1:6" hidden="1">
      <c r="A181" s="321" t="s">
        <v>370</v>
      </c>
      <c r="B181" s="358" t="s">
        <v>148</v>
      </c>
      <c r="C181" s="323">
        <v>0</v>
      </c>
      <c r="D181" s="324">
        <f t="shared" si="8"/>
        <v>0</v>
      </c>
    </row>
    <row r="182" spans="1:6" hidden="1">
      <c r="A182" s="321" t="s">
        <v>386</v>
      </c>
      <c r="B182" s="358" t="s">
        <v>387</v>
      </c>
      <c r="C182" s="323">
        <v>0</v>
      </c>
      <c r="D182" s="324">
        <f t="shared" si="8"/>
        <v>0</v>
      </c>
    </row>
    <row r="183" spans="1:6" hidden="1">
      <c r="A183" s="321" t="s">
        <v>358</v>
      </c>
      <c r="B183" s="358" t="s">
        <v>388</v>
      </c>
      <c r="C183" s="323">
        <v>0</v>
      </c>
      <c r="D183" s="324">
        <f t="shared" si="8"/>
        <v>0</v>
      </c>
    </row>
    <row r="184" spans="1:6" hidden="1">
      <c r="A184" s="321" t="s">
        <v>317</v>
      </c>
      <c r="B184" s="358" t="s">
        <v>356</v>
      </c>
      <c r="C184" s="323">
        <v>0</v>
      </c>
      <c r="D184" s="324">
        <f t="shared" si="8"/>
        <v>0</v>
      </c>
    </row>
    <row r="185" spans="1:6" hidden="1">
      <c r="A185" s="321" t="s">
        <v>318</v>
      </c>
      <c r="B185" s="358" t="s">
        <v>357</v>
      </c>
      <c r="C185" s="323">
        <v>0</v>
      </c>
      <c r="D185" s="324">
        <f t="shared" si="8"/>
        <v>0</v>
      </c>
    </row>
    <row r="186" spans="1:6" hidden="1">
      <c r="A186" s="321" t="s">
        <v>319</v>
      </c>
      <c r="B186" s="358" t="s">
        <v>741</v>
      </c>
      <c r="C186" s="323">
        <v>0</v>
      </c>
      <c r="D186" s="324">
        <f t="shared" si="8"/>
        <v>0</v>
      </c>
    </row>
    <row r="187" spans="1:6" hidden="1">
      <c r="A187" s="321" t="s">
        <v>320</v>
      </c>
      <c r="B187" s="358" t="s">
        <v>424</v>
      </c>
      <c r="C187" s="323">
        <v>0</v>
      </c>
      <c r="D187" s="324">
        <f t="shared" si="8"/>
        <v>0</v>
      </c>
    </row>
    <row r="188" spans="1:6" hidden="1">
      <c r="A188" s="321" t="s">
        <v>322</v>
      </c>
      <c r="B188" s="358" t="s">
        <v>371</v>
      </c>
      <c r="C188" s="323">
        <v>0</v>
      </c>
      <c r="D188" s="324">
        <f t="shared" si="8"/>
        <v>0</v>
      </c>
    </row>
    <row r="189" spans="1:6" hidden="1">
      <c r="A189" s="321" t="s">
        <v>323</v>
      </c>
      <c r="B189" s="358" t="s">
        <v>324</v>
      </c>
      <c r="C189" s="323">
        <v>0</v>
      </c>
      <c r="D189" s="324">
        <f t="shared" si="8"/>
        <v>0</v>
      </c>
    </row>
    <row r="190" spans="1:6" hidden="1">
      <c r="A190" s="321" t="s">
        <v>355</v>
      </c>
      <c r="B190" s="358" t="s">
        <v>325</v>
      </c>
      <c r="C190" s="323">
        <v>0</v>
      </c>
      <c r="D190" s="324">
        <f t="shared" si="8"/>
        <v>0</v>
      </c>
    </row>
    <row r="191" spans="1:6" ht="20.399999999999999" hidden="1">
      <c r="A191" s="321" t="s">
        <v>326</v>
      </c>
      <c r="B191" s="358" t="s">
        <v>338</v>
      </c>
      <c r="C191" s="323">
        <v>0</v>
      </c>
      <c r="D191" s="324">
        <f t="shared" si="8"/>
        <v>0</v>
      </c>
    </row>
    <row r="192" spans="1:6">
      <c r="A192" s="321" t="s">
        <v>327</v>
      </c>
      <c r="B192" s="358" t="s">
        <v>402</v>
      </c>
      <c r="C192" s="323">
        <v>51349310</v>
      </c>
      <c r="D192" s="324">
        <f t="shared" si="8"/>
        <v>0.21403697890070628</v>
      </c>
    </row>
    <row r="193" spans="1:4" hidden="1">
      <c r="A193" s="321" t="s">
        <v>328</v>
      </c>
      <c r="B193" s="358" t="s">
        <v>336</v>
      </c>
      <c r="C193" s="323">
        <v>0</v>
      </c>
      <c r="D193" s="324">
        <f t="shared" si="8"/>
        <v>0</v>
      </c>
    </row>
    <row r="194" spans="1:4" ht="20.399999999999999">
      <c r="A194" s="321" t="s">
        <v>337</v>
      </c>
      <c r="B194" s="358" t="s">
        <v>405</v>
      </c>
      <c r="C194" s="323">
        <v>50000000</v>
      </c>
      <c r="D194" s="324">
        <f t="shared" si="8"/>
        <v>0.2084127117781196</v>
      </c>
    </row>
    <row r="195" spans="1:4" ht="20.399999999999999" hidden="1">
      <c r="A195" s="321" t="s">
        <v>339</v>
      </c>
      <c r="B195" s="358" t="s">
        <v>389</v>
      </c>
      <c r="C195" s="323">
        <v>0</v>
      </c>
      <c r="D195" s="324">
        <f t="shared" si="8"/>
        <v>0</v>
      </c>
    </row>
    <row r="196" spans="1:4" ht="20.399999999999999" hidden="1">
      <c r="A196" s="321" t="s">
        <v>329</v>
      </c>
      <c r="B196" s="358" t="s">
        <v>425</v>
      </c>
      <c r="C196" s="323">
        <v>0</v>
      </c>
      <c r="D196" s="324">
        <f t="shared" si="8"/>
        <v>0</v>
      </c>
    </row>
    <row r="197" spans="1:4" hidden="1">
      <c r="A197" s="321" t="s">
        <v>359</v>
      </c>
      <c r="B197" s="358" t="s">
        <v>340</v>
      </c>
      <c r="C197" s="323">
        <v>0</v>
      </c>
      <c r="D197" s="324">
        <f t="shared" si="8"/>
        <v>0</v>
      </c>
    </row>
    <row r="198" spans="1:4" hidden="1">
      <c r="A198" s="321" t="s">
        <v>372</v>
      </c>
      <c r="B198" s="358" t="s">
        <v>360</v>
      </c>
      <c r="C198" s="323">
        <v>0</v>
      </c>
      <c r="D198" s="324">
        <f t="shared" si="8"/>
        <v>0</v>
      </c>
    </row>
    <row r="199" spans="1:4" hidden="1">
      <c r="A199" s="321" t="s">
        <v>390</v>
      </c>
      <c r="B199" s="358" t="s">
        <v>391</v>
      </c>
      <c r="C199" s="323">
        <v>0</v>
      </c>
      <c r="D199" s="324">
        <f t="shared" si="8"/>
        <v>0</v>
      </c>
    </row>
    <row r="200" spans="1:4" hidden="1">
      <c r="A200" s="321" t="s">
        <v>392</v>
      </c>
      <c r="B200" s="358" t="s">
        <v>403</v>
      </c>
      <c r="C200" s="323">
        <v>0</v>
      </c>
      <c r="D200" s="324">
        <f t="shared" si="8"/>
        <v>0</v>
      </c>
    </row>
    <row r="201" spans="1:4" hidden="1">
      <c r="A201" s="321" t="s">
        <v>404</v>
      </c>
      <c r="B201" s="358" t="s">
        <v>426</v>
      </c>
      <c r="C201" s="323">
        <v>0</v>
      </c>
      <c r="D201" s="324">
        <f t="shared" si="8"/>
        <v>0</v>
      </c>
    </row>
    <row r="202" spans="1:4" hidden="1">
      <c r="A202" s="321" t="s">
        <v>427</v>
      </c>
      <c r="B202" s="358" t="s">
        <v>428</v>
      </c>
      <c r="C202" s="323">
        <v>0</v>
      </c>
      <c r="D202" s="324">
        <f t="shared" si="8"/>
        <v>0</v>
      </c>
    </row>
    <row r="203" spans="1:4" ht="20.399999999999999" hidden="1">
      <c r="A203" s="321" t="s">
        <v>429</v>
      </c>
      <c r="B203" s="358" t="s">
        <v>430</v>
      </c>
      <c r="C203" s="323">
        <v>0</v>
      </c>
      <c r="D203" s="324">
        <f t="shared" si="8"/>
        <v>0</v>
      </c>
    </row>
    <row r="204" spans="1:4" hidden="1">
      <c r="A204" s="321" t="s">
        <v>538</v>
      </c>
      <c r="B204" s="358" t="s">
        <v>539</v>
      </c>
      <c r="C204" s="323">
        <v>0</v>
      </c>
      <c r="D204" s="324">
        <f t="shared" si="8"/>
        <v>0</v>
      </c>
    </row>
    <row r="205" spans="1:4" hidden="1">
      <c r="A205" s="321" t="s">
        <v>540</v>
      </c>
      <c r="B205" s="358" t="s">
        <v>541</v>
      </c>
      <c r="C205" s="323">
        <v>0</v>
      </c>
      <c r="D205" s="324">
        <f t="shared" si="8"/>
        <v>0</v>
      </c>
    </row>
    <row r="206" spans="1:4" hidden="1">
      <c r="A206" s="321" t="s">
        <v>542</v>
      </c>
      <c r="B206" s="358" t="s">
        <v>543</v>
      </c>
      <c r="C206" s="323">
        <v>0</v>
      </c>
      <c r="D206" s="324">
        <f t="shared" si="8"/>
        <v>0</v>
      </c>
    </row>
    <row r="207" spans="1:4" hidden="1">
      <c r="A207" s="321" t="s">
        <v>594</v>
      </c>
      <c r="B207" s="358" t="s">
        <v>568</v>
      </c>
      <c r="C207" s="323">
        <v>0</v>
      </c>
      <c r="D207" s="324">
        <f t="shared" si="8"/>
        <v>0</v>
      </c>
    </row>
    <row r="208" spans="1:4" hidden="1">
      <c r="A208" s="321" t="s">
        <v>595</v>
      </c>
      <c r="B208" s="358" t="s">
        <v>596</v>
      </c>
      <c r="C208" s="323">
        <v>0</v>
      </c>
      <c r="D208" s="324">
        <f t="shared" si="8"/>
        <v>0</v>
      </c>
    </row>
    <row r="209" spans="1:6" ht="20.399999999999999" hidden="1">
      <c r="A209" s="321" t="s">
        <v>597</v>
      </c>
      <c r="B209" s="358" t="s">
        <v>598</v>
      </c>
      <c r="C209" s="323">
        <v>0</v>
      </c>
      <c r="D209" s="324">
        <f t="shared" si="8"/>
        <v>0</v>
      </c>
    </row>
    <row r="210" spans="1:6" hidden="1">
      <c r="A210" s="321" t="s">
        <v>730</v>
      </c>
      <c r="B210" s="358" t="s">
        <v>731</v>
      </c>
      <c r="C210" s="323">
        <v>0</v>
      </c>
      <c r="D210" s="324">
        <f t="shared" si="8"/>
        <v>0</v>
      </c>
      <c r="F210" s="298"/>
    </row>
    <row r="211" spans="1:6" hidden="1">
      <c r="A211" s="321" t="s">
        <v>732</v>
      </c>
      <c r="B211" s="358" t="s">
        <v>733</v>
      </c>
      <c r="C211" s="323">
        <v>0</v>
      </c>
      <c r="D211" s="324">
        <f t="shared" si="8"/>
        <v>0</v>
      </c>
    </row>
    <row r="212" spans="1:6" hidden="1">
      <c r="A212" s="321" t="s">
        <v>742</v>
      </c>
      <c r="B212" s="358" t="s">
        <v>743</v>
      </c>
      <c r="C212" s="323">
        <v>0</v>
      </c>
      <c r="D212" s="324">
        <f t="shared" si="8"/>
        <v>0</v>
      </c>
      <c r="F212" s="298"/>
    </row>
    <row r="213" spans="1:6" hidden="1">
      <c r="A213" s="321" t="s">
        <v>744</v>
      </c>
      <c r="B213" s="358" t="s">
        <v>745</v>
      </c>
      <c r="C213" s="323">
        <v>0</v>
      </c>
      <c r="D213" s="324">
        <f t="shared" si="8"/>
        <v>0</v>
      </c>
    </row>
    <row r="214" spans="1:6" hidden="1">
      <c r="A214" s="321" t="s">
        <v>746</v>
      </c>
      <c r="B214" s="358" t="s">
        <v>747</v>
      </c>
      <c r="C214" s="323">
        <v>0</v>
      </c>
      <c r="D214" s="324">
        <f t="shared" si="8"/>
        <v>0</v>
      </c>
    </row>
    <row r="215" spans="1:6" hidden="1">
      <c r="A215" s="321" t="s">
        <v>748</v>
      </c>
      <c r="B215" s="358" t="s">
        <v>749</v>
      </c>
      <c r="C215" s="323">
        <v>0</v>
      </c>
      <c r="D215" s="324">
        <f t="shared" si="8"/>
        <v>0</v>
      </c>
      <c r="F215" s="298"/>
    </row>
    <row r="216" spans="1:6" hidden="1">
      <c r="A216" s="321" t="s">
        <v>994</v>
      </c>
      <c r="B216" s="358" t="s">
        <v>995</v>
      </c>
      <c r="C216" s="323">
        <v>0</v>
      </c>
      <c r="D216" s="324">
        <f t="shared" si="8"/>
        <v>0</v>
      </c>
      <c r="F216" s="298"/>
    </row>
    <row r="217" spans="1:6">
      <c r="A217" s="361"/>
      <c r="B217" s="362"/>
      <c r="C217" s="363"/>
      <c r="D217" s="364"/>
    </row>
    <row r="219" spans="1:6">
      <c r="A219" s="365"/>
      <c r="B219" s="365"/>
      <c r="C219" s="366"/>
      <c r="D219" s="367"/>
    </row>
    <row r="225" spans="5:5">
      <c r="E225" s="318"/>
    </row>
    <row r="226" spans="5:5">
      <c r="E226" s="318"/>
    </row>
  </sheetData>
  <mergeCells count="9">
    <mergeCell ref="F51:F52"/>
    <mergeCell ref="F53:F54"/>
    <mergeCell ref="F55:F56"/>
    <mergeCell ref="A1:D1"/>
    <mergeCell ref="A3:D3"/>
    <mergeCell ref="A5:A6"/>
    <mergeCell ref="B5:B6"/>
    <mergeCell ref="C5:C6"/>
    <mergeCell ref="D5:D6"/>
  </mergeCells>
  <printOptions horizontalCentered="1"/>
  <pageMargins left="0.39370078740157483" right="0.39370078740157483" top="0.59055118110236227" bottom="0.59055118110236227" header="0" footer="0"/>
  <pageSetup firstPageNumber="2" orientation="portrait" useFirstPageNumber="1" verticalDpi="597" r:id="rId1"/>
  <headerFooter alignWithMargins="0">
    <oddHeader>Página &amp;P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
  <sheetViews>
    <sheetView showGridLines="0" zoomScaleNormal="100" workbookViewId="0">
      <selection activeCell="J51" sqref="J51"/>
    </sheetView>
  </sheetViews>
  <sheetFormatPr baseColWidth="10" defaultColWidth="9.109375" defaultRowHeight="10.199999999999999"/>
  <cols>
    <col min="1" max="1" width="5.88671875" style="7" customWidth="1"/>
    <col min="2" max="2" width="30" style="6" customWidth="1"/>
    <col min="3" max="3" width="15.6640625" style="8" hidden="1" customWidth="1"/>
    <col min="4" max="6" width="15.6640625" style="8" customWidth="1"/>
    <col min="7" max="253" width="9.109375" style="6"/>
    <col min="254" max="254" width="5.88671875" style="6" customWidth="1"/>
    <col min="255" max="255" width="30" style="6" customWidth="1"/>
    <col min="256" max="258" width="15.6640625" style="6" customWidth="1"/>
    <col min="259" max="259" width="16.44140625" style="6" customWidth="1"/>
    <col min="260" max="260" width="15.6640625" style="6" customWidth="1"/>
    <col min="261" max="509" width="9.109375" style="6"/>
    <col min="510" max="510" width="5.88671875" style="6" customWidth="1"/>
    <col min="511" max="511" width="30" style="6" customWidth="1"/>
    <col min="512" max="514" width="15.6640625" style="6" customWidth="1"/>
    <col min="515" max="515" width="16.44140625" style="6" customWidth="1"/>
    <col min="516" max="516" width="15.6640625" style="6" customWidth="1"/>
    <col min="517" max="765" width="9.109375" style="6"/>
    <col min="766" max="766" width="5.88671875" style="6" customWidth="1"/>
    <col min="767" max="767" width="30" style="6" customWidth="1"/>
    <col min="768" max="770" width="15.6640625" style="6" customWidth="1"/>
    <col min="771" max="771" width="16.44140625" style="6" customWidth="1"/>
    <col min="772" max="772" width="15.6640625" style="6" customWidth="1"/>
    <col min="773" max="1021" width="9.109375" style="6"/>
    <col min="1022" max="1022" width="5.88671875" style="6" customWidth="1"/>
    <col min="1023" max="1023" width="30" style="6" customWidth="1"/>
    <col min="1024" max="1026" width="15.6640625" style="6" customWidth="1"/>
    <col min="1027" max="1027" width="16.44140625" style="6" customWidth="1"/>
    <col min="1028" max="1028" width="15.6640625" style="6" customWidth="1"/>
    <col min="1029" max="1277" width="9.109375" style="6"/>
    <col min="1278" max="1278" width="5.88671875" style="6" customWidth="1"/>
    <col min="1279" max="1279" width="30" style="6" customWidth="1"/>
    <col min="1280" max="1282" width="15.6640625" style="6" customWidth="1"/>
    <col min="1283" max="1283" width="16.44140625" style="6" customWidth="1"/>
    <col min="1284" max="1284" width="15.6640625" style="6" customWidth="1"/>
    <col min="1285" max="1533" width="9.109375" style="6"/>
    <col min="1534" max="1534" width="5.88671875" style="6" customWidth="1"/>
    <col min="1535" max="1535" width="30" style="6" customWidth="1"/>
    <col min="1536" max="1538" width="15.6640625" style="6" customWidth="1"/>
    <col min="1539" max="1539" width="16.44140625" style="6" customWidth="1"/>
    <col min="1540" max="1540" width="15.6640625" style="6" customWidth="1"/>
    <col min="1541" max="1789" width="9.109375" style="6"/>
    <col min="1790" max="1790" width="5.88671875" style="6" customWidth="1"/>
    <col min="1791" max="1791" width="30" style="6" customWidth="1"/>
    <col min="1792" max="1794" width="15.6640625" style="6" customWidth="1"/>
    <col min="1795" max="1795" width="16.44140625" style="6" customWidth="1"/>
    <col min="1796" max="1796" width="15.6640625" style="6" customWidth="1"/>
    <col min="1797" max="2045" width="9.109375" style="6"/>
    <col min="2046" max="2046" width="5.88671875" style="6" customWidth="1"/>
    <col min="2047" max="2047" width="30" style="6" customWidth="1"/>
    <col min="2048" max="2050" width="15.6640625" style="6" customWidth="1"/>
    <col min="2051" max="2051" width="16.44140625" style="6" customWidth="1"/>
    <col min="2052" max="2052" width="15.6640625" style="6" customWidth="1"/>
    <col min="2053" max="2301" width="9.109375" style="6"/>
    <col min="2302" max="2302" width="5.88671875" style="6" customWidth="1"/>
    <col min="2303" max="2303" width="30" style="6" customWidth="1"/>
    <col min="2304" max="2306" width="15.6640625" style="6" customWidth="1"/>
    <col min="2307" max="2307" width="16.44140625" style="6" customWidth="1"/>
    <col min="2308" max="2308" width="15.6640625" style="6" customWidth="1"/>
    <col min="2309" max="2557" width="9.109375" style="6"/>
    <col min="2558" max="2558" width="5.88671875" style="6" customWidth="1"/>
    <col min="2559" max="2559" width="30" style="6" customWidth="1"/>
    <col min="2560" max="2562" width="15.6640625" style="6" customWidth="1"/>
    <col min="2563" max="2563" width="16.44140625" style="6" customWidth="1"/>
    <col min="2564" max="2564" width="15.6640625" style="6" customWidth="1"/>
    <col min="2565" max="2813" width="9.109375" style="6"/>
    <col min="2814" max="2814" width="5.88671875" style="6" customWidth="1"/>
    <col min="2815" max="2815" width="30" style="6" customWidth="1"/>
    <col min="2816" max="2818" width="15.6640625" style="6" customWidth="1"/>
    <col min="2819" max="2819" width="16.44140625" style="6" customWidth="1"/>
    <col min="2820" max="2820" width="15.6640625" style="6" customWidth="1"/>
    <col min="2821" max="3069" width="9.109375" style="6"/>
    <col min="3070" max="3070" width="5.88671875" style="6" customWidth="1"/>
    <col min="3071" max="3071" width="30" style="6" customWidth="1"/>
    <col min="3072" max="3074" width="15.6640625" style="6" customWidth="1"/>
    <col min="3075" max="3075" width="16.44140625" style="6" customWidth="1"/>
    <col min="3076" max="3076" width="15.6640625" style="6" customWidth="1"/>
    <col min="3077" max="3325" width="9.109375" style="6"/>
    <col min="3326" max="3326" width="5.88671875" style="6" customWidth="1"/>
    <col min="3327" max="3327" width="30" style="6" customWidth="1"/>
    <col min="3328" max="3330" width="15.6640625" style="6" customWidth="1"/>
    <col min="3331" max="3331" width="16.44140625" style="6" customWidth="1"/>
    <col min="3332" max="3332" width="15.6640625" style="6" customWidth="1"/>
    <col min="3333" max="3581" width="9.109375" style="6"/>
    <col min="3582" max="3582" width="5.88671875" style="6" customWidth="1"/>
    <col min="3583" max="3583" width="30" style="6" customWidth="1"/>
    <col min="3584" max="3586" width="15.6640625" style="6" customWidth="1"/>
    <col min="3587" max="3587" width="16.44140625" style="6" customWidth="1"/>
    <col min="3588" max="3588" width="15.6640625" style="6" customWidth="1"/>
    <col min="3589" max="3837" width="9.109375" style="6"/>
    <col min="3838" max="3838" width="5.88671875" style="6" customWidth="1"/>
    <col min="3839" max="3839" width="30" style="6" customWidth="1"/>
    <col min="3840" max="3842" width="15.6640625" style="6" customWidth="1"/>
    <col min="3843" max="3843" width="16.44140625" style="6" customWidth="1"/>
    <col min="3844" max="3844" width="15.6640625" style="6" customWidth="1"/>
    <col min="3845" max="4093" width="9.109375" style="6"/>
    <col min="4094" max="4094" width="5.88671875" style="6" customWidth="1"/>
    <col min="4095" max="4095" width="30" style="6" customWidth="1"/>
    <col min="4096" max="4098" width="15.6640625" style="6" customWidth="1"/>
    <col min="4099" max="4099" width="16.44140625" style="6" customWidth="1"/>
    <col min="4100" max="4100" width="15.6640625" style="6" customWidth="1"/>
    <col min="4101" max="4349" width="9.109375" style="6"/>
    <col min="4350" max="4350" width="5.88671875" style="6" customWidth="1"/>
    <col min="4351" max="4351" width="30" style="6" customWidth="1"/>
    <col min="4352" max="4354" width="15.6640625" style="6" customWidth="1"/>
    <col min="4355" max="4355" width="16.44140625" style="6" customWidth="1"/>
    <col min="4356" max="4356" width="15.6640625" style="6" customWidth="1"/>
    <col min="4357" max="4605" width="9.109375" style="6"/>
    <col min="4606" max="4606" width="5.88671875" style="6" customWidth="1"/>
    <col min="4607" max="4607" width="30" style="6" customWidth="1"/>
    <col min="4608" max="4610" width="15.6640625" style="6" customWidth="1"/>
    <col min="4611" max="4611" width="16.44140625" style="6" customWidth="1"/>
    <col min="4612" max="4612" width="15.6640625" style="6" customWidth="1"/>
    <col min="4613" max="4861" width="9.109375" style="6"/>
    <col min="4862" max="4862" width="5.88671875" style="6" customWidth="1"/>
    <col min="4863" max="4863" width="30" style="6" customWidth="1"/>
    <col min="4864" max="4866" width="15.6640625" style="6" customWidth="1"/>
    <col min="4867" max="4867" width="16.44140625" style="6" customWidth="1"/>
    <col min="4868" max="4868" width="15.6640625" style="6" customWidth="1"/>
    <col min="4869" max="5117" width="9.109375" style="6"/>
    <col min="5118" max="5118" width="5.88671875" style="6" customWidth="1"/>
    <col min="5119" max="5119" width="30" style="6" customWidth="1"/>
    <col min="5120" max="5122" width="15.6640625" style="6" customWidth="1"/>
    <col min="5123" max="5123" width="16.44140625" style="6" customWidth="1"/>
    <col min="5124" max="5124" width="15.6640625" style="6" customWidth="1"/>
    <col min="5125" max="5373" width="9.109375" style="6"/>
    <col min="5374" max="5374" width="5.88671875" style="6" customWidth="1"/>
    <col min="5375" max="5375" width="30" style="6" customWidth="1"/>
    <col min="5376" max="5378" width="15.6640625" style="6" customWidth="1"/>
    <col min="5379" max="5379" width="16.44140625" style="6" customWidth="1"/>
    <col min="5380" max="5380" width="15.6640625" style="6" customWidth="1"/>
    <col min="5381" max="5629" width="9.109375" style="6"/>
    <col min="5630" max="5630" width="5.88671875" style="6" customWidth="1"/>
    <col min="5631" max="5631" width="30" style="6" customWidth="1"/>
    <col min="5632" max="5634" width="15.6640625" style="6" customWidth="1"/>
    <col min="5635" max="5635" width="16.44140625" style="6" customWidth="1"/>
    <col min="5636" max="5636" width="15.6640625" style="6" customWidth="1"/>
    <col min="5637" max="5885" width="9.109375" style="6"/>
    <col min="5886" max="5886" width="5.88671875" style="6" customWidth="1"/>
    <col min="5887" max="5887" width="30" style="6" customWidth="1"/>
    <col min="5888" max="5890" width="15.6640625" style="6" customWidth="1"/>
    <col min="5891" max="5891" width="16.44140625" style="6" customWidth="1"/>
    <col min="5892" max="5892" width="15.6640625" style="6" customWidth="1"/>
    <col min="5893" max="6141" width="9.109375" style="6"/>
    <col min="6142" max="6142" width="5.88671875" style="6" customWidth="1"/>
    <col min="6143" max="6143" width="30" style="6" customWidth="1"/>
    <col min="6144" max="6146" width="15.6640625" style="6" customWidth="1"/>
    <col min="6147" max="6147" width="16.44140625" style="6" customWidth="1"/>
    <col min="6148" max="6148" width="15.6640625" style="6" customWidth="1"/>
    <col min="6149" max="6397" width="9.109375" style="6"/>
    <col min="6398" max="6398" width="5.88671875" style="6" customWidth="1"/>
    <col min="6399" max="6399" width="30" style="6" customWidth="1"/>
    <col min="6400" max="6402" width="15.6640625" style="6" customWidth="1"/>
    <col min="6403" max="6403" width="16.44140625" style="6" customWidth="1"/>
    <col min="6404" max="6404" width="15.6640625" style="6" customWidth="1"/>
    <col min="6405" max="6653" width="9.109375" style="6"/>
    <col min="6654" max="6654" width="5.88671875" style="6" customWidth="1"/>
    <col min="6655" max="6655" width="30" style="6" customWidth="1"/>
    <col min="6656" max="6658" width="15.6640625" style="6" customWidth="1"/>
    <col min="6659" max="6659" width="16.44140625" style="6" customWidth="1"/>
    <col min="6660" max="6660" width="15.6640625" style="6" customWidth="1"/>
    <col min="6661" max="6909" width="9.109375" style="6"/>
    <col min="6910" max="6910" width="5.88671875" style="6" customWidth="1"/>
    <col min="6911" max="6911" width="30" style="6" customWidth="1"/>
    <col min="6912" max="6914" width="15.6640625" style="6" customWidth="1"/>
    <col min="6915" max="6915" width="16.44140625" style="6" customWidth="1"/>
    <col min="6916" max="6916" width="15.6640625" style="6" customWidth="1"/>
    <col min="6917" max="7165" width="9.109375" style="6"/>
    <col min="7166" max="7166" width="5.88671875" style="6" customWidth="1"/>
    <col min="7167" max="7167" width="30" style="6" customWidth="1"/>
    <col min="7168" max="7170" width="15.6640625" style="6" customWidth="1"/>
    <col min="7171" max="7171" width="16.44140625" style="6" customWidth="1"/>
    <col min="7172" max="7172" width="15.6640625" style="6" customWidth="1"/>
    <col min="7173" max="7421" width="9.109375" style="6"/>
    <col min="7422" max="7422" width="5.88671875" style="6" customWidth="1"/>
    <col min="7423" max="7423" width="30" style="6" customWidth="1"/>
    <col min="7424" max="7426" width="15.6640625" style="6" customWidth="1"/>
    <col min="7427" max="7427" width="16.44140625" style="6" customWidth="1"/>
    <col min="7428" max="7428" width="15.6640625" style="6" customWidth="1"/>
    <col min="7429" max="7677" width="9.109375" style="6"/>
    <col min="7678" max="7678" width="5.88671875" style="6" customWidth="1"/>
    <col min="7679" max="7679" width="30" style="6" customWidth="1"/>
    <col min="7680" max="7682" width="15.6640625" style="6" customWidth="1"/>
    <col min="7683" max="7683" width="16.44140625" style="6" customWidth="1"/>
    <col min="7684" max="7684" width="15.6640625" style="6" customWidth="1"/>
    <col min="7685" max="7933" width="9.109375" style="6"/>
    <col min="7934" max="7934" width="5.88671875" style="6" customWidth="1"/>
    <col min="7935" max="7935" width="30" style="6" customWidth="1"/>
    <col min="7936" max="7938" width="15.6640625" style="6" customWidth="1"/>
    <col min="7939" max="7939" width="16.44140625" style="6" customWidth="1"/>
    <col min="7940" max="7940" width="15.6640625" style="6" customWidth="1"/>
    <col min="7941" max="8189" width="9.109375" style="6"/>
    <col min="8190" max="8190" width="5.88671875" style="6" customWidth="1"/>
    <col min="8191" max="8191" width="30" style="6" customWidth="1"/>
    <col min="8192" max="8194" width="15.6640625" style="6" customWidth="1"/>
    <col min="8195" max="8195" width="16.44140625" style="6" customWidth="1"/>
    <col min="8196" max="8196" width="15.6640625" style="6" customWidth="1"/>
    <col min="8197" max="8445" width="9.109375" style="6"/>
    <col min="8446" max="8446" width="5.88671875" style="6" customWidth="1"/>
    <col min="8447" max="8447" width="30" style="6" customWidth="1"/>
    <col min="8448" max="8450" width="15.6640625" style="6" customWidth="1"/>
    <col min="8451" max="8451" width="16.44140625" style="6" customWidth="1"/>
    <col min="8452" max="8452" width="15.6640625" style="6" customWidth="1"/>
    <col min="8453" max="8701" width="9.109375" style="6"/>
    <col min="8702" max="8702" width="5.88671875" style="6" customWidth="1"/>
    <col min="8703" max="8703" width="30" style="6" customWidth="1"/>
    <col min="8704" max="8706" width="15.6640625" style="6" customWidth="1"/>
    <col min="8707" max="8707" width="16.44140625" style="6" customWidth="1"/>
    <col min="8708" max="8708" width="15.6640625" style="6" customWidth="1"/>
    <col min="8709" max="8957" width="9.109375" style="6"/>
    <col min="8958" max="8958" width="5.88671875" style="6" customWidth="1"/>
    <col min="8959" max="8959" width="30" style="6" customWidth="1"/>
    <col min="8960" max="8962" width="15.6640625" style="6" customWidth="1"/>
    <col min="8963" max="8963" width="16.44140625" style="6" customWidth="1"/>
    <col min="8964" max="8964" width="15.6640625" style="6" customWidth="1"/>
    <col min="8965" max="9213" width="9.109375" style="6"/>
    <col min="9214" max="9214" width="5.88671875" style="6" customWidth="1"/>
    <col min="9215" max="9215" width="30" style="6" customWidth="1"/>
    <col min="9216" max="9218" width="15.6640625" style="6" customWidth="1"/>
    <col min="9219" max="9219" width="16.44140625" style="6" customWidth="1"/>
    <col min="9220" max="9220" width="15.6640625" style="6" customWidth="1"/>
    <col min="9221" max="9469" width="9.109375" style="6"/>
    <col min="9470" max="9470" width="5.88671875" style="6" customWidth="1"/>
    <col min="9471" max="9471" width="30" style="6" customWidth="1"/>
    <col min="9472" max="9474" width="15.6640625" style="6" customWidth="1"/>
    <col min="9475" max="9475" width="16.44140625" style="6" customWidth="1"/>
    <col min="9476" max="9476" width="15.6640625" style="6" customWidth="1"/>
    <col min="9477" max="9725" width="9.109375" style="6"/>
    <col min="9726" max="9726" width="5.88671875" style="6" customWidth="1"/>
    <col min="9727" max="9727" width="30" style="6" customWidth="1"/>
    <col min="9728" max="9730" width="15.6640625" style="6" customWidth="1"/>
    <col min="9731" max="9731" width="16.44140625" style="6" customWidth="1"/>
    <col min="9732" max="9732" width="15.6640625" style="6" customWidth="1"/>
    <col min="9733" max="9981" width="9.109375" style="6"/>
    <col min="9982" max="9982" width="5.88671875" style="6" customWidth="1"/>
    <col min="9983" max="9983" width="30" style="6" customWidth="1"/>
    <col min="9984" max="9986" width="15.6640625" style="6" customWidth="1"/>
    <col min="9987" max="9987" width="16.44140625" style="6" customWidth="1"/>
    <col min="9988" max="9988" width="15.6640625" style="6" customWidth="1"/>
    <col min="9989" max="10237" width="9.109375" style="6"/>
    <col min="10238" max="10238" width="5.88671875" style="6" customWidth="1"/>
    <col min="10239" max="10239" width="30" style="6" customWidth="1"/>
    <col min="10240" max="10242" width="15.6640625" style="6" customWidth="1"/>
    <col min="10243" max="10243" width="16.44140625" style="6" customWidth="1"/>
    <col min="10244" max="10244" width="15.6640625" style="6" customWidth="1"/>
    <col min="10245" max="10493" width="9.109375" style="6"/>
    <col min="10494" max="10494" width="5.88671875" style="6" customWidth="1"/>
    <col min="10495" max="10495" width="30" style="6" customWidth="1"/>
    <col min="10496" max="10498" width="15.6640625" style="6" customWidth="1"/>
    <col min="10499" max="10499" width="16.44140625" style="6" customWidth="1"/>
    <col min="10500" max="10500" width="15.6640625" style="6" customWidth="1"/>
    <col min="10501" max="10749" width="9.109375" style="6"/>
    <col min="10750" max="10750" width="5.88671875" style="6" customWidth="1"/>
    <col min="10751" max="10751" width="30" style="6" customWidth="1"/>
    <col min="10752" max="10754" width="15.6640625" style="6" customWidth="1"/>
    <col min="10755" max="10755" width="16.44140625" style="6" customWidth="1"/>
    <col min="10756" max="10756" width="15.6640625" style="6" customWidth="1"/>
    <col min="10757" max="11005" width="9.109375" style="6"/>
    <col min="11006" max="11006" width="5.88671875" style="6" customWidth="1"/>
    <col min="11007" max="11007" width="30" style="6" customWidth="1"/>
    <col min="11008" max="11010" width="15.6640625" style="6" customWidth="1"/>
    <col min="11011" max="11011" width="16.44140625" style="6" customWidth="1"/>
    <col min="11012" max="11012" width="15.6640625" style="6" customWidth="1"/>
    <col min="11013" max="11261" width="9.109375" style="6"/>
    <col min="11262" max="11262" width="5.88671875" style="6" customWidth="1"/>
    <col min="11263" max="11263" width="30" style="6" customWidth="1"/>
    <col min="11264" max="11266" width="15.6640625" style="6" customWidth="1"/>
    <col min="11267" max="11267" width="16.44140625" style="6" customWidth="1"/>
    <col min="11268" max="11268" width="15.6640625" style="6" customWidth="1"/>
    <col min="11269" max="11517" width="9.109375" style="6"/>
    <col min="11518" max="11518" width="5.88671875" style="6" customWidth="1"/>
    <col min="11519" max="11519" width="30" style="6" customWidth="1"/>
    <col min="11520" max="11522" width="15.6640625" style="6" customWidth="1"/>
    <col min="11523" max="11523" width="16.44140625" style="6" customWidth="1"/>
    <col min="11524" max="11524" width="15.6640625" style="6" customWidth="1"/>
    <col min="11525" max="11773" width="9.109375" style="6"/>
    <col min="11774" max="11774" width="5.88671875" style="6" customWidth="1"/>
    <col min="11775" max="11775" width="30" style="6" customWidth="1"/>
    <col min="11776" max="11778" width="15.6640625" style="6" customWidth="1"/>
    <col min="11779" max="11779" width="16.44140625" style="6" customWidth="1"/>
    <col min="11780" max="11780" width="15.6640625" style="6" customWidth="1"/>
    <col min="11781" max="12029" width="9.109375" style="6"/>
    <col min="12030" max="12030" width="5.88671875" style="6" customWidth="1"/>
    <col min="12031" max="12031" width="30" style="6" customWidth="1"/>
    <col min="12032" max="12034" width="15.6640625" style="6" customWidth="1"/>
    <col min="12035" max="12035" width="16.44140625" style="6" customWidth="1"/>
    <col min="12036" max="12036" width="15.6640625" style="6" customWidth="1"/>
    <col min="12037" max="12285" width="9.109375" style="6"/>
    <col min="12286" max="12286" width="5.88671875" style="6" customWidth="1"/>
    <col min="12287" max="12287" width="30" style="6" customWidth="1"/>
    <col min="12288" max="12290" width="15.6640625" style="6" customWidth="1"/>
    <col min="12291" max="12291" width="16.44140625" style="6" customWidth="1"/>
    <col min="12292" max="12292" width="15.6640625" style="6" customWidth="1"/>
    <col min="12293" max="12541" width="9.109375" style="6"/>
    <col min="12542" max="12542" width="5.88671875" style="6" customWidth="1"/>
    <col min="12543" max="12543" width="30" style="6" customWidth="1"/>
    <col min="12544" max="12546" width="15.6640625" style="6" customWidth="1"/>
    <col min="12547" max="12547" width="16.44140625" style="6" customWidth="1"/>
    <col min="12548" max="12548" width="15.6640625" style="6" customWidth="1"/>
    <col min="12549" max="12797" width="9.109375" style="6"/>
    <col min="12798" max="12798" width="5.88671875" style="6" customWidth="1"/>
    <col min="12799" max="12799" width="30" style="6" customWidth="1"/>
    <col min="12800" max="12802" width="15.6640625" style="6" customWidth="1"/>
    <col min="12803" max="12803" width="16.44140625" style="6" customWidth="1"/>
    <col min="12804" max="12804" width="15.6640625" style="6" customWidth="1"/>
    <col min="12805" max="13053" width="9.109375" style="6"/>
    <col min="13054" max="13054" width="5.88671875" style="6" customWidth="1"/>
    <col min="13055" max="13055" width="30" style="6" customWidth="1"/>
    <col min="13056" max="13058" width="15.6640625" style="6" customWidth="1"/>
    <col min="13059" max="13059" width="16.44140625" style="6" customWidth="1"/>
    <col min="13060" max="13060" width="15.6640625" style="6" customWidth="1"/>
    <col min="13061" max="13309" width="9.109375" style="6"/>
    <col min="13310" max="13310" width="5.88671875" style="6" customWidth="1"/>
    <col min="13311" max="13311" width="30" style="6" customWidth="1"/>
    <col min="13312" max="13314" width="15.6640625" style="6" customWidth="1"/>
    <col min="13315" max="13315" width="16.44140625" style="6" customWidth="1"/>
    <col min="13316" max="13316" width="15.6640625" style="6" customWidth="1"/>
    <col min="13317" max="13565" width="9.109375" style="6"/>
    <col min="13566" max="13566" width="5.88671875" style="6" customWidth="1"/>
    <col min="13567" max="13567" width="30" style="6" customWidth="1"/>
    <col min="13568" max="13570" width="15.6640625" style="6" customWidth="1"/>
    <col min="13571" max="13571" width="16.44140625" style="6" customWidth="1"/>
    <col min="13572" max="13572" width="15.6640625" style="6" customWidth="1"/>
    <col min="13573" max="13821" width="9.109375" style="6"/>
    <col min="13822" max="13822" width="5.88671875" style="6" customWidth="1"/>
    <col min="13823" max="13823" width="30" style="6" customWidth="1"/>
    <col min="13824" max="13826" width="15.6640625" style="6" customWidth="1"/>
    <col min="13827" max="13827" width="16.44140625" style="6" customWidth="1"/>
    <col min="13828" max="13828" width="15.6640625" style="6" customWidth="1"/>
    <col min="13829" max="14077" width="9.109375" style="6"/>
    <col min="14078" max="14078" width="5.88671875" style="6" customWidth="1"/>
    <col min="14079" max="14079" width="30" style="6" customWidth="1"/>
    <col min="14080" max="14082" width="15.6640625" style="6" customWidth="1"/>
    <col min="14083" max="14083" width="16.44140625" style="6" customWidth="1"/>
    <col min="14084" max="14084" width="15.6640625" style="6" customWidth="1"/>
    <col min="14085" max="14333" width="9.109375" style="6"/>
    <col min="14334" max="14334" width="5.88671875" style="6" customWidth="1"/>
    <col min="14335" max="14335" width="30" style="6" customWidth="1"/>
    <col min="14336" max="14338" width="15.6640625" style="6" customWidth="1"/>
    <col min="14339" max="14339" width="16.44140625" style="6" customWidth="1"/>
    <col min="14340" max="14340" width="15.6640625" style="6" customWidth="1"/>
    <col min="14341" max="14589" width="9.109375" style="6"/>
    <col min="14590" max="14590" width="5.88671875" style="6" customWidth="1"/>
    <col min="14591" max="14591" width="30" style="6" customWidth="1"/>
    <col min="14592" max="14594" width="15.6640625" style="6" customWidth="1"/>
    <col min="14595" max="14595" width="16.44140625" style="6" customWidth="1"/>
    <col min="14596" max="14596" width="15.6640625" style="6" customWidth="1"/>
    <col min="14597" max="14845" width="9.109375" style="6"/>
    <col min="14846" max="14846" width="5.88671875" style="6" customWidth="1"/>
    <col min="14847" max="14847" width="30" style="6" customWidth="1"/>
    <col min="14848" max="14850" width="15.6640625" style="6" customWidth="1"/>
    <col min="14851" max="14851" width="16.44140625" style="6" customWidth="1"/>
    <col min="14852" max="14852" width="15.6640625" style="6" customWidth="1"/>
    <col min="14853" max="15101" width="9.109375" style="6"/>
    <col min="15102" max="15102" width="5.88671875" style="6" customWidth="1"/>
    <col min="15103" max="15103" width="30" style="6" customWidth="1"/>
    <col min="15104" max="15106" width="15.6640625" style="6" customWidth="1"/>
    <col min="15107" max="15107" width="16.44140625" style="6" customWidth="1"/>
    <col min="15108" max="15108" width="15.6640625" style="6" customWidth="1"/>
    <col min="15109" max="15357" width="9.109375" style="6"/>
    <col min="15358" max="15358" width="5.88671875" style="6" customWidth="1"/>
    <col min="15359" max="15359" width="30" style="6" customWidth="1"/>
    <col min="15360" max="15362" width="15.6640625" style="6" customWidth="1"/>
    <col min="15363" max="15363" width="16.44140625" style="6" customWidth="1"/>
    <col min="15364" max="15364" width="15.6640625" style="6" customWidth="1"/>
    <col min="15365" max="15613" width="9.109375" style="6"/>
    <col min="15614" max="15614" width="5.88671875" style="6" customWidth="1"/>
    <col min="15615" max="15615" width="30" style="6" customWidth="1"/>
    <col min="15616" max="15618" width="15.6640625" style="6" customWidth="1"/>
    <col min="15619" max="15619" width="16.44140625" style="6" customWidth="1"/>
    <col min="15620" max="15620" width="15.6640625" style="6" customWidth="1"/>
    <col min="15621" max="15869" width="9.109375" style="6"/>
    <col min="15870" max="15870" width="5.88671875" style="6" customWidth="1"/>
    <col min="15871" max="15871" width="30" style="6" customWidth="1"/>
    <col min="15872" max="15874" width="15.6640625" style="6" customWidth="1"/>
    <col min="15875" max="15875" width="16.44140625" style="6" customWidth="1"/>
    <col min="15876" max="15876" width="15.6640625" style="6" customWidth="1"/>
    <col min="15877" max="16125" width="9.109375" style="6"/>
    <col min="16126" max="16126" width="5.88671875" style="6" customWidth="1"/>
    <col min="16127" max="16127" width="30" style="6" customWidth="1"/>
    <col min="16128" max="16130" width="15.6640625" style="6" customWidth="1"/>
    <col min="16131" max="16131" width="16.44140625" style="6" customWidth="1"/>
    <col min="16132" max="16132" width="15.6640625" style="6" customWidth="1"/>
    <col min="16133" max="16384" width="9.109375" style="6"/>
  </cols>
  <sheetData>
    <row r="1" spans="1:6" ht="15.6">
      <c r="A1" s="562" t="str">
        <f>+INDICE!A1</f>
        <v>MUNICIPALIDAD DE CARTAGO</v>
      </c>
      <c r="B1" s="562"/>
      <c r="C1" s="562"/>
      <c r="D1" s="562"/>
      <c r="E1" s="562"/>
      <c r="F1" s="562"/>
    </row>
    <row r="2" spans="1:6" ht="13.2">
      <c r="A2" s="573" t="str">
        <f>+INDICE!A3</f>
        <v>PRESUPUESTO EXTRAORDINARIO N° 02-2025</v>
      </c>
      <c r="B2" s="573"/>
      <c r="C2" s="573"/>
      <c r="D2" s="573"/>
      <c r="E2" s="573"/>
      <c r="F2" s="573"/>
    </row>
    <row r="3" spans="1:6" s="14" customFormat="1" ht="11.4" customHeight="1">
      <c r="A3" s="12"/>
      <c r="B3" s="12"/>
      <c r="C3" s="15"/>
      <c r="D3" s="16"/>
      <c r="F3" s="18"/>
    </row>
    <row r="4" spans="1:6" s="14" customFormat="1" ht="11.4" customHeight="1">
      <c r="A4" s="12"/>
      <c r="B4" s="12"/>
      <c r="C4" s="15"/>
      <c r="D4" s="16"/>
      <c r="F4" s="18"/>
    </row>
    <row r="5" spans="1:6" ht="13.8">
      <c r="A5" s="563" t="s">
        <v>224</v>
      </c>
      <c r="B5" s="563"/>
      <c r="C5" s="563"/>
      <c r="D5" s="563"/>
      <c r="E5" s="563"/>
      <c r="F5" s="563"/>
    </row>
    <row r="6" spans="1:6" ht="13.8">
      <c r="A6" s="563" t="s">
        <v>225</v>
      </c>
      <c r="B6" s="563"/>
      <c r="C6" s="563"/>
      <c r="D6" s="563"/>
      <c r="E6" s="563"/>
      <c r="F6" s="563"/>
    </row>
    <row r="7" spans="1:6" s="14" customFormat="1" ht="11.4" customHeight="1">
      <c r="A7" s="12"/>
      <c r="B7" s="12"/>
      <c r="C7" s="15"/>
      <c r="D7" s="16"/>
      <c r="F7" s="18"/>
    </row>
    <row r="8" spans="1:6" s="14" customFormat="1" ht="11.4" customHeight="1">
      <c r="A8" s="12"/>
      <c r="B8" s="12"/>
      <c r="C8" s="15"/>
      <c r="D8" s="16"/>
      <c r="F8" s="18"/>
    </row>
    <row r="9" spans="1:6" s="9" customFormat="1" ht="48.75" customHeight="1">
      <c r="A9" s="574" t="s">
        <v>544</v>
      </c>
      <c r="B9" s="574"/>
      <c r="C9" s="194" t="s">
        <v>226</v>
      </c>
      <c r="D9" s="194" t="s">
        <v>227</v>
      </c>
      <c r="E9" s="194" t="s">
        <v>228</v>
      </c>
      <c r="F9" s="194" t="s">
        <v>174</v>
      </c>
    </row>
    <row r="10" spans="1:6" s="3" customFormat="1" ht="29.4" customHeight="1">
      <c r="A10" s="571" t="s">
        <v>229</v>
      </c>
      <c r="B10" s="572"/>
      <c r="C10" s="195">
        <f>SUM(C11:C28)</f>
        <v>0</v>
      </c>
      <c r="D10" s="195">
        <f>SUM(D11:D28)</f>
        <v>189913685</v>
      </c>
      <c r="E10" s="195">
        <f>SUM(E11:E28)</f>
        <v>49994905.850000001</v>
      </c>
      <c r="F10" s="195">
        <f>SUM(F11:F28)</f>
        <v>239908590.84999999</v>
      </c>
    </row>
    <row r="11" spans="1:6">
      <c r="A11" s="187"/>
      <c r="B11" s="23"/>
      <c r="D11" s="10"/>
      <c r="E11" s="17"/>
      <c r="F11" s="130"/>
    </row>
    <row r="12" spans="1:6" hidden="1">
      <c r="A12" s="187">
        <v>0</v>
      </c>
      <c r="B12" s="23" t="s">
        <v>22</v>
      </c>
      <c r="C12" s="8">
        <f>+'EGR DETALLADOS'!D19</f>
        <v>0</v>
      </c>
      <c r="D12" s="10">
        <f>+'EGR DETALLADOS'!E19</f>
        <v>0</v>
      </c>
      <c r="E12" s="8">
        <f>+'EGR DETALLADOS'!F19</f>
        <v>0</v>
      </c>
      <c r="F12" s="130">
        <f>SUM(C12:E12)</f>
        <v>0</v>
      </c>
    </row>
    <row r="13" spans="1:6" hidden="1">
      <c r="A13" s="187"/>
      <c r="B13" s="23"/>
      <c r="D13" s="10"/>
      <c r="E13" s="17"/>
      <c r="F13" s="130"/>
    </row>
    <row r="14" spans="1:6" hidden="1">
      <c r="A14" s="187">
        <v>1</v>
      </c>
      <c r="B14" s="23" t="s">
        <v>47</v>
      </c>
      <c r="C14" s="8">
        <f>+'EGR DETALLADOS'!D48</f>
        <v>0</v>
      </c>
      <c r="D14" s="10">
        <f>+'EGR DETALLADOS'!E48</f>
        <v>0</v>
      </c>
      <c r="E14" s="8">
        <f>+'EGR DETALLADOS'!F48</f>
        <v>0</v>
      </c>
      <c r="F14" s="130">
        <f>SUM(C14:E14)</f>
        <v>0</v>
      </c>
    </row>
    <row r="15" spans="1:6" hidden="1">
      <c r="A15" s="187"/>
      <c r="B15" s="23"/>
      <c r="D15" s="10"/>
      <c r="E15" s="17"/>
      <c r="F15" s="130"/>
    </row>
    <row r="16" spans="1:6" hidden="1">
      <c r="A16" s="187">
        <v>2</v>
      </c>
      <c r="B16" s="23" t="s">
        <v>89</v>
      </c>
      <c r="C16" s="8">
        <f>+'EGR DETALLADOS'!D108</f>
        <v>0</v>
      </c>
      <c r="D16" s="10">
        <f>+'EGR DETALLADOS'!E108</f>
        <v>0</v>
      </c>
      <c r="E16" s="8">
        <f>+'EGR DETALLADOS'!F108</f>
        <v>0</v>
      </c>
      <c r="F16" s="130">
        <f>SUM(C16:E16)</f>
        <v>0</v>
      </c>
    </row>
    <row r="17" spans="1:6" hidden="1">
      <c r="A17" s="187"/>
      <c r="B17" s="23"/>
      <c r="D17" s="10"/>
      <c r="E17" s="17"/>
      <c r="F17" s="130"/>
    </row>
    <row r="18" spans="1:6" hidden="1">
      <c r="A18" s="187">
        <v>3</v>
      </c>
      <c r="B18" s="23" t="s">
        <v>167</v>
      </c>
      <c r="C18" s="8">
        <v>0</v>
      </c>
      <c r="D18" s="10">
        <f>+'EGR DETALLADOS'!E147</f>
        <v>0</v>
      </c>
      <c r="E18" s="8">
        <v>0</v>
      </c>
      <c r="F18" s="130">
        <f>SUM(C18:E18)</f>
        <v>0</v>
      </c>
    </row>
    <row r="19" spans="1:6" hidden="1">
      <c r="A19" s="187"/>
      <c r="B19" s="23"/>
      <c r="D19" s="10"/>
      <c r="F19" s="130"/>
    </row>
    <row r="20" spans="1:6">
      <c r="A20" s="187">
        <v>5</v>
      </c>
      <c r="B20" s="23" t="s">
        <v>153</v>
      </c>
      <c r="C20" s="8">
        <f>+'EGR DETALLADOS'!D158</f>
        <v>0</v>
      </c>
      <c r="D20" s="10">
        <f>+'EGR DETALLADOS'!E158</f>
        <v>189913685</v>
      </c>
      <c r="E20" s="8">
        <f>+'EGR DETALLADOS'!F158</f>
        <v>49994905.850000001</v>
      </c>
      <c r="F20" s="130">
        <f>SUM(C20:E20)</f>
        <v>239908590.84999999</v>
      </c>
    </row>
    <row r="21" spans="1:6" hidden="1">
      <c r="A21" s="187"/>
      <c r="B21" s="23"/>
      <c r="D21" s="10"/>
      <c r="E21" s="17"/>
      <c r="F21" s="130"/>
    </row>
    <row r="22" spans="1:6" hidden="1">
      <c r="A22" s="187">
        <v>6</v>
      </c>
      <c r="B22" s="23" t="s">
        <v>5</v>
      </c>
      <c r="C22" s="8">
        <f>+'EGR DETALLADOS'!D185</f>
        <v>0</v>
      </c>
      <c r="D22" s="10">
        <f>+'EGR DETALLADOS'!E185</f>
        <v>0</v>
      </c>
      <c r="E22" s="8">
        <f>+'EGR DETALLADOS'!F185</f>
        <v>0</v>
      </c>
      <c r="F22" s="130">
        <f>SUM(C22:E22)</f>
        <v>0</v>
      </c>
    </row>
    <row r="23" spans="1:6" hidden="1">
      <c r="A23" s="187"/>
      <c r="B23" s="23"/>
      <c r="D23" s="10"/>
      <c r="E23" s="17"/>
      <c r="F23" s="130"/>
    </row>
    <row r="24" spans="1:6" hidden="1">
      <c r="A24" s="187">
        <v>7</v>
      </c>
      <c r="B24" s="23" t="s">
        <v>12</v>
      </c>
      <c r="C24" s="8">
        <f>+'EGR DETALLADOS'!D242</f>
        <v>0</v>
      </c>
      <c r="D24" s="10">
        <f>+'EGR DETALLADOS'!E242</f>
        <v>0</v>
      </c>
      <c r="E24" s="8">
        <f>+'EGR DETALLADOS'!F242</f>
        <v>0</v>
      </c>
      <c r="F24" s="130">
        <f>SUM(C24:E24)</f>
        <v>0</v>
      </c>
    </row>
    <row r="25" spans="1:6" hidden="1">
      <c r="A25" s="187"/>
      <c r="B25" s="23"/>
      <c r="D25" s="10"/>
      <c r="E25" s="17"/>
      <c r="F25" s="130"/>
    </row>
    <row r="26" spans="1:6" hidden="1">
      <c r="A26" s="188">
        <v>8</v>
      </c>
      <c r="B26" s="68" t="s">
        <v>522</v>
      </c>
      <c r="C26" s="8">
        <f>+'EGR DETALLADOS'!D279</f>
        <v>0</v>
      </c>
      <c r="D26" s="10">
        <f>+'EGR DETALLADOS'!E279</f>
        <v>0</v>
      </c>
      <c r="E26" s="8">
        <f>+'EGR DETALLADOS'!F279</f>
        <v>0</v>
      </c>
      <c r="F26" s="130">
        <f>SUM(C26:E26)</f>
        <v>0</v>
      </c>
    </row>
    <row r="27" spans="1:6" hidden="1">
      <c r="A27" s="187"/>
      <c r="B27" s="23"/>
      <c r="D27" s="10"/>
      <c r="F27" s="130"/>
    </row>
    <row r="28" spans="1:6" hidden="1">
      <c r="A28" s="187">
        <v>9</v>
      </c>
      <c r="B28" s="23" t="s">
        <v>162</v>
      </c>
      <c r="C28" s="8">
        <f>+'EGR DETALLADOS'!D287</f>
        <v>0</v>
      </c>
      <c r="D28" s="10">
        <f>+'EGR DETALLADOS'!E287</f>
        <v>0</v>
      </c>
      <c r="E28" s="8">
        <f>+'EGR DETALLADOS'!F287</f>
        <v>0</v>
      </c>
      <c r="F28" s="130">
        <f>SUM(C28:E28)</f>
        <v>0</v>
      </c>
    </row>
    <row r="29" spans="1:6">
      <c r="A29" s="189"/>
      <c r="B29" s="190"/>
      <c r="C29" s="191"/>
      <c r="D29" s="192"/>
      <c r="E29" s="193"/>
      <c r="F29" s="192"/>
    </row>
    <row r="30" spans="1:6" hidden="1"/>
    <row r="31" spans="1:6" s="173" customFormat="1" hidden="1">
      <c r="A31" s="172"/>
      <c r="C31" s="21"/>
      <c r="D31" s="21"/>
      <c r="E31" s="21"/>
      <c r="F31" s="21"/>
    </row>
    <row r="32" spans="1:6" s="173" customFormat="1" hidden="1">
      <c r="A32" s="172"/>
      <c r="C32" s="21">
        <f>+'EGR DETALLADOS'!D17</f>
        <v>0</v>
      </c>
      <c r="D32" s="21">
        <f>+'EGR DETALLADOS'!E17</f>
        <v>189913685</v>
      </c>
      <c r="E32" s="21">
        <f>+'EGR DETALLADOS'!F17</f>
        <v>49994905.850000001</v>
      </c>
      <c r="F32" s="21">
        <f>+'EGR DETALLADOS'!G17</f>
        <v>239908590.84999999</v>
      </c>
    </row>
    <row r="33" spans="1:6" s="173" customFormat="1" hidden="1">
      <c r="A33" s="172"/>
      <c r="C33" s="21">
        <f>+C32-C10</f>
        <v>0</v>
      </c>
      <c r="D33" s="21">
        <f>+D32-D10</f>
        <v>0</v>
      </c>
      <c r="E33" s="21">
        <f>+E32-E10</f>
        <v>0</v>
      </c>
      <c r="F33" s="21">
        <f>+F32-F10</f>
        <v>0</v>
      </c>
    </row>
    <row r="34" spans="1:6" s="173" customFormat="1">
      <c r="A34" s="172"/>
    </row>
    <row r="35" spans="1:6" s="173" customFormat="1">
      <c r="A35" s="172"/>
      <c r="C35" s="21"/>
      <c r="D35" s="21"/>
      <c r="E35" s="21"/>
      <c r="F35" s="21"/>
    </row>
    <row r="36" spans="1:6" s="173" customFormat="1">
      <c r="A36" s="172"/>
      <c r="C36" s="21"/>
      <c r="D36" s="21"/>
      <c r="E36" s="21"/>
      <c r="F36" s="21"/>
    </row>
    <row r="37" spans="1:6" s="173" customFormat="1">
      <c r="A37" s="172"/>
      <c r="C37" s="21"/>
      <c r="D37" s="21"/>
      <c r="E37" s="21"/>
      <c r="F37" s="21"/>
    </row>
  </sheetData>
  <mergeCells count="6">
    <mergeCell ref="A10:B10"/>
    <mergeCell ref="A1:F1"/>
    <mergeCell ref="A2:F2"/>
    <mergeCell ref="A5:F5"/>
    <mergeCell ref="A6:F6"/>
    <mergeCell ref="A9:B9"/>
  </mergeCells>
  <printOptions horizontalCentered="1"/>
  <pageMargins left="0.78740157480314965" right="0.78740157480314965" top="0.59055118110236227" bottom="0.78740157480314965" header="0" footer="0"/>
  <pageSetup paperSize="9" firstPageNumber="3" orientation="landscape" useFirstPageNumber="1" verticalDpi="597" r:id="rId1"/>
  <headerFooter alignWithMargins="0">
    <oddHeader>Página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4"/>
  <sheetViews>
    <sheetView showGridLines="0" topLeftCell="A8" zoomScaleNormal="100" zoomScaleSheetLayoutView="100" workbookViewId="0">
      <selection activeCell="J18" sqref="J18"/>
    </sheetView>
  </sheetViews>
  <sheetFormatPr baseColWidth="10" defaultColWidth="9.109375" defaultRowHeight="10.199999999999999"/>
  <cols>
    <col min="1" max="1" width="13.21875" style="60" bestFit="1" customWidth="1"/>
    <col min="2" max="2" width="8.6640625" style="60" customWidth="1"/>
    <col min="3" max="3" width="42.21875" style="60" customWidth="1"/>
    <col min="4" max="4" width="15.21875" style="61" hidden="1" customWidth="1"/>
    <col min="5" max="7" width="14.33203125" style="61" bestFit="1" customWidth="1"/>
    <col min="8" max="8" width="9.33203125" style="138" bestFit="1" customWidth="1"/>
    <col min="9" max="9" width="13" style="60" bestFit="1" customWidth="1"/>
    <col min="10" max="10" width="11.88671875" style="60" bestFit="1" customWidth="1"/>
    <col min="11" max="256" width="9.109375" style="60"/>
    <col min="257" max="257" width="8.6640625" style="60" customWidth="1"/>
    <col min="258" max="258" width="44.109375" style="60" customWidth="1"/>
    <col min="259" max="263" width="15" style="60" customWidth="1"/>
    <col min="264" max="512" width="9.109375" style="60"/>
    <col min="513" max="513" width="8.6640625" style="60" customWidth="1"/>
    <col min="514" max="514" width="44.109375" style="60" customWidth="1"/>
    <col min="515" max="519" width="15" style="60" customWidth="1"/>
    <col min="520" max="768" width="9.109375" style="60"/>
    <col min="769" max="769" width="8.6640625" style="60" customWidth="1"/>
    <col min="770" max="770" width="44.109375" style="60" customWidth="1"/>
    <col min="771" max="775" width="15" style="60" customWidth="1"/>
    <col min="776" max="1024" width="9.109375" style="60"/>
    <col min="1025" max="1025" width="8.6640625" style="60" customWidth="1"/>
    <col min="1026" max="1026" width="44.109375" style="60" customWidth="1"/>
    <col min="1027" max="1031" width="15" style="60" customWidth="1"/>
    <col min="1032" max="1280" width="9.109375" style="60"/>
    <col min="1281" max="1281" width="8.6640625" style="60" customWidth="1"/>
    <col min="1282" max="1282" width="44.109375" style="60" customWidth="1"/>
    <col min="1283" max="1287" width="15" style="60" customWidth="1"/>
    <col min="1288" max="1536" width="9.109375" style="60"/>
    <col min="1537" max="1537" width="8.6640625" style="60" customWidth="1"/>
    <col min="1538" max="1538" width="44.109375" style="60" customWidth="1"/>
    <col min="1539" max="1543" width="15" style="60" customWidth="1"/>
    <col min="1544" max="1792" width="9.109375" style="60"/>
    <col min="1793" max="1793" width="8.6640625" style="60" customWidth="1"/>
    <col min="1794" max="1794" width="44.109375" style="60" customWidth="1"/>
    <col min="1795" max="1799" width="15" style="60" customWidth="1"/>
    <col min="1800" max="2048" width="9.109375" style="60"/>
    <col min="2049" max="2049" width="8.6640625" style="60" customWidth="1"/>
    <col min="2050" max="2050" width="44.109375" style="60" customWidth="1"/>
    <col min="2051" max="2055" width="15" style="60" customWidth="1"/>
    <col min="2056" max="2304" width="9.109375" style="60"/>
    <col min="2305" max="2305" width="8.6640625" style="60" customWidth="1"/>
    <col min="2306" max="2306" width="44.109375" style="60" customWidth="1"/>
    <col min="2307" max="2311" width="15" style="60" customWidth="1"/>
    <col min="2312" max="2560" width="9.109375" style="60"/>
    <col min="2561" max="2561" width="8.6640625" style="60" customWidth="1"/>
    <col min="2562" max="2562" width="44.109375" style="60" customWidth="1"/>
    <col min="2563" max="2567" width="15" style="60" customWidth="1"/>
    <col min="2568" max="2816" width="9.109375" style="60"/>
    <col min="2817" max="2817" width="8.6640625" style="60" customWidth="1"/>
    <col min="2818" max="2818" width="44.109375" style="60" customWidth="1"/>
    <col min="2819" max="2823" width="15" style="60" customWidth="1"/>
    <col min="2824" max="3072" width="9.109375" style="60"/>
    <col min="3073" max="3073" width="8.6640625" style="60" customWidth="1"/>
    <col min="3074" max="3074" width="44.109375" style="60" customWidth="1"/>
    <col min="3075" max="3079" width="15" style="60" customWidth="1"/>
    <col min="3080" max="3328" width="9.109375" style="60"/>
    <col min="3329" max="3329" width="8.6640625" style="60" customWidth="1"/>
    <col min="3330" max="3330" width="44.109375" style="60" customWidth="1"/>
    <col min="3331" max="3335" width="15" style="60" customWidth="1"/>
    <col min="3336" max="3584" width="9.109375" style="60"/>
    <col min="3585" max="3585" width="8.6640625" style="60" customWidth="1"/>
    <col min="3586" max="3586" width="44.109375" style="60" customWidth="1"/>
    <col min="3587" max="3591" width="15" style="60" customWidth="1"/>
    <col min="3592" max="3840" width="9.109375" style="60"/>
    <col min="3841" max="3841" width="8.6640625" style="60" customWidth="1"/>
    <col min="3842" max="3842" width="44.109375" style="60" customWidth="1"/>
    <col min="3843" max="3847" width="15" style="60" customWidth="1"/>
    <col min="3848" max="4096" width="9.109375" style="60"/>
    <col min="4097" max="4097" width="8.6640625" style="60" customWidth="1"/>
    <col min="4098" max="4098" width="44.109375" style="60" customWidth="1"/>
    <col min="4099" max="4103" width="15" style="60" customWidth="1"/>
    <col min="4104" max="4352" width="9.109375" style="60"/>
    <col min="4353" max="4353" width="8.6640625" style="60" customWidth="1"/>
    <col min="4354" max="4354" width="44.109375" style="60" customWidth="1"/>
    <col min="4355" max="4359" width="15" style="60" customWidth="1"/>
    <col min="4360" max="4608" width="9.109375" style="60"/>
    <col min="4609" max="4609" width="8.6640625" style="60" customWidth="1"/>
    <col min="4610" max="4610" width="44.109375" style="60" customWidth="1"/>
    <col min="4611" max="4615" width="15" style="60" customWidth="1"/>
    <col min="4616" max="4864" width="9.109375" style="60"/>
    <col min="4865" max="4865" width="8.6640625" style="60" customWidth="1"/>
    <col min="4866" max="4866" width="44.109375" style="60" customWidth="1"/>
    <col min="4867" max="4871" width="15" style="60" customWidth="1"/>
    <col min="4872" max="5120" width="9.109375" style="60"/>
    <col min="5121" max="5121" width="8.6640625" style="60" customWidth="1"/>
    <col min="5122" max="5122" width="44.109375" style="60" customWidth="1"/>
    <col min="5123" max="5127" width="15" style="60" customWidth="1"/>
    <col min="5128" max="5376" width="9.109375" style="60"/>
    <col min="5377" max="5377" width="8.6640625" style="60" customWidth="1"/>
    <col min="5378" max="5378" width="44.109375" style="60" customWidth="1"/>
    <col min="5379" max="5383" width="15" style="60" customWidth="1"/>
    <col min="5384" max="5632" width="9.109375" style="60"/>
    <col min="5633" max="5633" width="8.6640625" style="60" customWidth="1"/>
    <col min="5634" max="5634" width="44.109375" style="60" customWidth="1"/>
    <col min="5635" max="5639" width="15" style="60" customWidth="1"/>
    <col min="5640" max="5888" width="9.109375" style="60"/>
    <col min="5889" max="5889" width="8.6640625" style="60" customWidth="1"/>
    <col min="5890" max="5890" width="44.109375" style="60" customWidth="1"/>
    <col min="5891" max="5895" width="15" style="60" customWidth="1"/>
    <col min="5896" max="6144" width="9.109375" style="60"/>
    <col min="6145" max="6145" width="8.6640625" style="60" customWidth="1"/>
    <col min="6146" max="6146" width="44.109375" style="60" customWidth="1"/>
    <col min="6147" max="6151" width="15" style="60" customWidth="1"/>
    <col min="6152" max="6400" width="9.109375" style="60"/>
    <col min="6401" max="6401" width="8.6640625" style="60" customWidth="1"/>
    <col min="6402" max="6402" width="44.109375" style="60" customWidth="1"/>
    <col min="6403" max="6407" width="15" style="60" customWidth="1"/>
    <col min="6408" max="6656" width="9.109375" style="60"/>
    <col min="6657" max="6657" width="8.6640625" style="60" customWidth="1"/>
    <col min="6658" max="6658" width="44.109375" style="60" customWidth="1"/>
    <col min="6659" max="6663" width="15" style="60" customWidth="1"/>
    <col min="6664" max="6912" width="9.109375" style="60"/>
    <col min="6913" max="6913" width="8.6640625" style="60" customWidth="1"/>
    <col min="6914" max="6914" width="44.109375" style="60" customWidth="1"/>
    <col min="6915" max="6919" width="15" style="60" customWidth="1"/>
    <col min="6920" max="7168" width="9.109375" style="60"/>
    <col min="7169" max="7169" width="8.6640625" style="60" customWidth="1"/>
    <col min="7170" max="7170" width="44.109375" style="60" customWidth="1"/>
    <col min="7171" max="7175" width="15" style="60" customWidth="1"/>
    <col min="7176" max="7424" width="9.109375" style="60"/>
    <col min="7425" max="7425" width="8.6640625" style="60" customWidth="1"/>
    <col min="7426" max="7426" width="44.109375" style="60" customWidth="1"/>
    <col min="7427" max="7431" width="15" style="60" customWidth="1"/>
    <col min="7432" max="7680" width="9.109375" style="60"/>
    <col min="7681" max="7681" width="8.6640625" style="60" customWidth="1"/>
    <col min="7682" max="7682" width="44.109375" style="60" customWidth="1"/>
    <col min="7683" max="7687" width="15" style="60" customWidth="1"/>
    <col min="7688" max="7936" width="9.109375" style="60"/>
    <col min="7937" max="7937" width="8.6640625" style="60" customWidth="1"/>
    <col min="7938" max="7938" width="44.109375" style="60" customWidth="1"/>
    <col min="7939" max="7943" width="15" style="60" customWidth="1"/>
    <col min="7944" max="8192" width="9.109375" style="60"/>
    <col min="8193" max="8193" width="8.6640625" style="60" customWidth="1"/>
    <col min="8194" max="8194" width="44.109375" style="60" customWidth="1"/>
    <col min="8195" max="8199" width="15" style="60" customWidth="1"/>
    <col min="8200" max="8448" width="9.109375" style="60"/>
    <col min="8449" max="8449" width="8.6640625" style="60" customWidth="1"/>
    <col min="8450" max="8450" width="44.109375" style="60" customWidth="1"/>
    <col min="8451" max="8455" width="15" style="60" customWidth="1"/>
    <col min="8456" max="8704" width="9.109375" style="60"/>
    <col min="8705" max="8705" width="8.6640625" style="60" customWidth="1"/>
    <col min="8706" max="8706" width="44.109375" style="60" customWidth="1"/>
    <col min="8707" max="8711" width="15" style="60" customWidth="1"/>
    <col min="8712" max="8960" width="9.109375" style="60"/>
    <col min="8961" max="8961" width="8.6640625" style="60" customWidth="1"/>
    <col min="8962" max="8962" width="44.109375" style="60" customWidth="1"/>
    <col min="8963" max="8967" width="15" style="60" customWidth="1"/>
    <col min="8968" max="9216" width="9.109375" style="60"/>
    <col min="9217" max="9217" width="8.6640625" style="60" customWidth="1"/>
    <col min="9218" max="9218" width="44.109375" style="60" customWidth="1"/>
    <col min="9219" max="9223" width="15" style="60" customWidth="1"/>
    <col min="9224" max="9472" width="9.109375" style="60"/>
    <col min="9473" max="9473" width="8.6640625" style="60" customWidth="1"/>
    <col min="9474" max="9474" width="44.109375" style="60" customWidth="1"/>
    <col min="9475" max="9479" width="15" style="60" customWidth="1"/>
    <col min="9480" max="9728" width="9.109375" style="60"/>
    <col min="9729" max="9729" width="8.6640625" style="60" customWidth="1"/>
    <col min="9730" max="9730" width="44.109375" style="60" customWidth="1"/>
    <col min="9731" max="9735" width="15" style="60" customWidth="1"/>
    <col min="9736" max="9984" width="9.109375" style="60"/>
    <col min="9985" max="9985" width="8.6640625" style="60" customWidth="1"/>
    <col min="9986" max="9986" width="44.109375" style="60" customWidth="1"/>
    <col min="9987" max="9991" width="15" style="60" customWidth="1"/>
    <col min="9992" max="10240" width="9.109375" style="60"/>
    <col min="10241" max="10241" width="8.6640625" style="60" customWidth="1"/>
    <col min="10242" max="10242" width="44.109375" style="60" customWidth="1"/>
    <col min="10243" max="10247" width="15" style="60" customWidth="1"/>
    <col min="10248" max="10496" width="9.109375" style="60"/>
    <col min="10497" max="10497" width="8.6640625" style="60" customWidth="1"/>
    <col min="10498" max="10498" width="44.109375" style="60" customWidth="1"/>
    <col min="10499" max="10503" width="15" style="60" customWidth="1"/>
    <col min="10504" max="10752" width="9.109375" style="60"/>
    <col min="10753" max="10753" width="8.6640625" style="60" customWidth="1"/>
    <col min="10754" max="10754" width="44.109375" style="60" customWidth="1"/>
    <col min="10755" max="10759" width="15" style="60" customWidth="1"/>
    <col min="10760" max="11008" width="9.109375" style="60"/>
    <col min="11009" max="11009" width="8.6640625" style="60" customWidth="1"/>
    <col min="11010" max="11010" width="44.109375" style="60" customWidth="1"/>
    <col min="11011" max="11015" width="15" style="60" customWidth="1"/>
    <col min="11016" max="11264" width="9.109375" style="60"/>
    <col min="11265" max="11265" width="8.6640625" style="60" customWidth="1"/>
    <col min="11266" max="11266" width="44.109375" style="60" customWidth="1"/>
    <col min="11267" max="11271" width="15" style="60" customWidth="1"/>
    <col min="11272" max="11520" width="9.109375" style="60"/>
    <col min="11521" max="11521" width="8.6640625" style="60" customWidth="1"/>
    <col min="11522" max="11522" width="44.109375" style="60" customWidth="1"/>
    <col min="11523" max="11527" width="15" style="60" customWidth="1"/>
    <col min="11528" max="11776" width="9.109375" style="60"/>
    <col min="11777" max="11777" width="8.6640625" style="60" customWidth="1"/>
    <col min="11778" max="11778" width="44.109375" style="60" customWidth="1"/>
    <col min="11779" max="11783" width="15" style="60" customWidth="1"/>
    <col min="11784" max="12032" width="9.109375" style="60"/>
    <col min="12033" max="12033" width="8.6640625" style="60" customWidth="1"/>
    <col min="12034" max="12034" width="44.109375" style="60" customWidth="1"/>
    <col min="12035" max="12039" width="15" style="60" customWidth="1"/>
    <col min="12040" max="12288" width="9.109375" style="60"/>
    <col min="12289" max="12289" width="8.6640625" style="60" customWidth="1"/>
    <col min="12290" max="12290" width="44.109375" style="60" customWidth="1"/>
    <col min="12291" max="12295" width="15" style="60" customWidth="1"/>
    <col min="12296" max="12544" width="9.109375" style="60"/>
    <col min="12545" max="12545" width="8.6640625" style="60" customWidth="1"/>
    <col min="12546" max="12546" width="44.109375" style="60" customWidth="1"/>
    <col min="12547" max="12551" width="15" style="60" customWidth="1"/>
    <col min="12552" max="12800" width="9.109375" style="60"/>
    <col min="12801" max="12801" width="8.6640625" style="60" customWidth="1"/>
    <col min="12802" max="12802" width="44.109375" style="60" customWidth="1"/>
    <col min="12803" max="12807" width="15" style="60" customWidth="1"/>
    <col min="12808" max="13056" width="9.109375" style="60"/>
    <col min="13057" max="13057" width="8.6640625" style="60" customWidth="1"/>
    <col min="13058" max="13058" width="44.109375" style="60" customWidth="1"/>
    <col min="13059" max="13063" width="15" style="60" customWidth="1"/>
    <col min="13064" max="13312" width="9.109375" style="60"/>
    <col min="13313" max="13313" width="8.6640625" style="60" customWidth="1"/>
    <col min="13314" max="13314" width="44.109375" style="60" customWidth="1"/>
    <col min="13315" max="13319" width="15" style="60" customWidth="1"/>
    <col min="13320" max="13568" width="9.109375" style="60"/>
    <col min="13569" max="13569" width="8.6640625" style="60" customWidth="1"/>
    <col min="13570" max="13570" width="44.109375" style="60" customWidth="1"/>
    <col min="13571" max="13575" width="15" style="60" customWidth="1"/>
    <col min="13576" max="13824" width="9.109375" style="60"/>
    <col min="13825" max="13825" width="8.6640625" style="60" customWidth="1"/>
    <col min="13826" max="13826" width="44.109375" style="60" customWidth="1"/>
    <col min="13827" max="13831" width="15" style="60" customWidth="1"/>
    <col min="13832" max="14080" width="9.109375" style="60"/>
    <col min="14081" max="14081" width="8.6640625" style="60" customWidth="1"/>
    <col min="14082" max="14082" width="44.109375" style="60" customWidth="1"/>
    <col min="14083" max="14087" width="15" style="60" customWidth="1"/>
    <col min="14088" max="14336" width="9.109375" style="60"/>
    <col min="14337" max="14337" width="8.6640625" style="60" customWidth="1"/>
    <col min="14338" max="14338" width="44.109375" style="60" customWidth="1"/>
    <col min="14339" max="14343" width="15" style="60" customWidth="1"/>
    <col min="14344" max="14592" width="9.109375" style="60"/>
    <col min="14593" max="14593" width="8.6640625" style="60" customWidth="1"/>
    <col min="14594" max="14594" width="44.109375" style="60" customWidth="1"/>
    <col min="14595" max="14599" width="15" style="60" customWidth="1"/>
    <col min="14600" max="14848" width="9.109375" style="60"/>
    <col min="14849" max="14849" width="8.6640625" style="60" customWidth="1"/>
    <col min="14850" max="14850" width="44.109375" style="60" customWidth="1"/>
    <col min="14851" max="14855" width="15" style="60" customWidth="1"/>
    <col min="14856" max="15104" width="9.109375" style="60"/>
    <col min="15105" max="15105" width="8.6640625" style="60" customWidth="1"/>
    <col min="15106" max="15106" width="44.109375" style="60" customWidth="1"/>
    <col min="15107" max="15111" width="15" style="60" customWidth="1"/>
    <col min="15112" max="15360" width="9.109375" style="60"/>
    <col min="15361" max="15361" width="8.6640625" style="60" customWidth="1"/>
    <col min="15362" max="15362" width="44.109375" style="60" customWidth="1"/>
    <col min="15363" max="15367" width="15" style="60" customWidth="1"/>
    <col min="15368" max="15616" width="9.109375" style="60"/>
    <col min="15617" max="15617" width="8.6640625" style="60" customWidth="1"/>
    <col min="15618" max="15618" width="44.109375" style="60" customWidth="1"/>
    <col min="15619" max="15623" width="15" style="60" customWidth="1"/>
    <col min="15624" max="15872" width="9.109375" style="60"/>
    <col min="15873" max="15873" width="8.6640625" style="60" customWidth="1"/>
    <col min="15874" max="15874" width="44.109375" style="60" customWidth="1"/>
    <col min="15875" max="15879" width="15" style="60" customWidth="1"/>
    <col min="15880" max="16128" width="9.109375" style="60"/>
    <col min="16129" max="16129" width="8.6640625" style="60" customWidth="1"/>
    <col min="16130" max="16130" width="44.109375" style="60" customWidth="1"/>
    <col min="16131" max="16135" width="15" style="60" customWidth="1"/>
    <col min="16136" max="16384" width="9.109375" style="60"/>
  </cols>
  <sheetData>
    <row r="1" spans="1:13" ht="11.4" hidden="1">
      <c r="D1" s="106">
        <v>0</v>
      </c>
      <c r="E1" s="106">
        <v>101349310</v>
      </c>
      <c r="F1" s="106">
        <v>49994905.850000001</v>
      </c>
      <c r="G1" s="106">
        <v>151344215.84999999</v>
      </c>
    </row>
    <row r="2" spans="1:13" ht="11.4" hidden="1">
      <c r="D2" s="106"/>
      <c r="E2" s="106"/>
      <c r="F2" s="106"/>
      <c r="G2" s="106"/>
    </row>
    <row r="3" spans="1:13" ht="11.4" hidden="1">
      <c r="D3" s="106">
        <f>+D1-D17</f>
        <v>0</v>
      </c>
      <c r="E3" s="106">
        <f>+E1-E17</f>
        <v>-88564375</v>
      </c>
      <c r="F3" s="106">
        <f>+F1-F17</f>
        <v>0</v>
      </c>
      <c r="G3" s="106">
        <f>+G1-G17</f>
        <v>-88564375</v>
      </c>
    </row>
    <row r="4" spans="1:13" hidden="1"/>
    <row r="5" spans="1:13" hidden="1"/>
    <row r="6" spans="1:13" hidden="1"/>
    <row r="7" spans="1:13" hidden="1"/>
    <row r="8" spans="1:13" ht="15.6">
      <c r="A8" s="575" t="str">
        <f>+INDICE!A1</f>
        <v>MUNICIPALIDAD DE CARTAGO</v>
      </c>
      <c r="B8" s="575"/>
      <c r="C8" s="575"/>
      <c r="D8" s="575"/>
      <c r="E8" s="575"/>
      <c r="F8" s="575"/>
      <c r="G8" s="575"/>
      <c r="H8" s="575"/>
    </row>
    <row r="9" spans="1:13" ht="13.2">
      <c r="A9" s="576" t="str">
        <f>+INDICE!A3</f>
        <v>PRESUPUESTO EXTRAORDINARIO N° 02-2025</v>
      </c>
      <c r="B9" s="576"/>
      <c r="C9" s="576"/>
      <c r="D9" s="576"/>
      <c r="E9" s="576"/>
      <c r="F9" s="576"/>
      <c r="G9" s="576"/>
      <c r="H9" s="576"/>
      <c r="I9" s="61"/>
      <c r="J9" s="61"/>
      <c r="K9" s="61"/>
      <c r="L9" s="61"/>
      <c r="M9" s="61"/>
    </row>
    <row r="10" spans="1:13" s="62" customFormat="1">
      <c r="A10" s="69"/>
      <c r="B10" s="69"/>
      <c r="C10" s="70"/>
      <c r="D10" s="71"/>
      <c r="E10" s="72"/>
      <c r="F10" s="73"/>
      <c r="G10" s="73"/>
      <c r="H10" s="139"/>
    </row>
    <row r="11" spans="1:13" s="62" customFormat="1">
      <c r="A11" s="69"/>
      <c r="B11" s="69"/>
      <c r="C11" s="70"/>
      <c r="D11" s="71"/>
      <c r="E11" s="72"/>
      <c r="F11" s="73"/>
      <c r="G11" s="73"/>
      <c r="H11" s="139"/>
    </row>
    <row r="12" spans="1:13" ht="13.8">
      <c r="A12" s="580" t="s">
        <v>291</v>
      </c>
      <c r="B12" s="580"/>
      <c r="C12" s="580"/>
      <c r="D12" s="580"/>
      <c r="E12" s="580"/>
      <c r="F12" s="580"/>
      <c r="G12" s="580"/>
      <c r="H12" s="580"/>
    </row>
    <row r="13" spans="1:13" ht="13.8">
      <c r="A13" s="580" t="s">
        <v>225</v>
      </c>
      <c r="B13" s="580"/>
      <c r="C13" s="580"/>
      <c r="D13" s="580"/>
      <c r="E13" s="580"/>
      <c r="F13" s="580"/>
      <c r="G13" s="580"/>
      <c r="H13" s="580"/>
    </row>
    <row r="14" spans="1:13" s="62" customFormat="1">
      <c r="A14" s="69"/>
      <c r="B14" s="69"/>
      <c r="C14" s="70"/>
      <c r="D14" s="71"/>
      <c r="E14" s="72"/>
      <c r="F14" s="73"/>
      <c r="G14" s="73"/>
      <c r="H14" s="139"/>
    </row>
    <row r="15" spans="1:13" s="62" customFormat="1">
      <c r="A15" s="69"/>
      <c r="B15" s="69"/>
      <c r="C15" s="70"/>
      <c r="D15" s="71"/>
      <c r="E15" s="72"/>
      <c r="F15" s="73"/>
      <c r="G15" s="73"/>
      <c r="H15" s="139"/>
    </row>
    <row r="16" spans="1:13" s="63" customFormat="1" ht="48">
      <c r="A16" s="574" t="s">
        <v>434</v>
      </c>
      <c r="B16" s="579" t="s">
        <v>435</v>
      </c>
      <c r="C16" s="574"/>
      <c r="D16" s="194" t="s">
        <v>226</v>
      </c>
      <c r="E16" s="194" t="s">
        <v>227</v>
      </c>
      <c r="F16" s="194" t="s">
        <v>228</v>
      </c>
      <c r="G16" s="220" t="s">
        <v>174</v>
      </c>
      <c r="H16" s="194" t="s">
        <v>603</v>
      </c>
      <c r="I16" s="64"/>
    </row>
    <row r="17" spans="1:13" ht="18.3" customHeight="1">
      <c r="A17" s="574"/>
      <c r="B17" s="577" t="s">
        <v>230</v>
      </c>
      <c r="C17" s="578"/>
      <c r="D17" s="196">
        <f>+D19+D48+D108+D147+D158+D185+D242+D287+D279</f>
        <v>0</v>
      </c>
      <c r="E17" s="196">
        <f>+E19+E48+E108+E147+E158+E185+E242+E287+E279</f>
        <v>189913685</v>
      </c>
      <c r="F17" s="196">
        <f>+F19+F48+F108+F147+F158+F185+F242+F287+F279</f>
        <v>49994905.850000001</v>
      </c>
      <c r="G17" s="221">
        <f>+G19+G48+G108+G147+G158+G185+G242+G287+G279</f>
        <v>239908590.84999999</v>
      </c>
      <c r="H17" s="197">
        <f>+G17/$G$17</f>
        <v>1</v>
      </c>
    </row>
    <row r="18" spans="1:13" ht="15.6" customHeight="1">
      <c r="A18" s="20"/>
      <c r="B18" s="200"/>
      <c r="C18" s="20"/>
      <c r="D18" s="126"/>
      <c r="E18" s="126"/>
      <c r="F18" s="126"/>
      <c r="G18" s="222"/>
      <c r="H18" s="216"/>
      <c r="I18" s="61"/>
    </row>
    <row r="19" spans="1:13" s="79" customFormat="1" ht="15.6" hidden="1" customHeight="1">
      <c r="A19" s="214" t="s">
        <v>444</v>
      </c>
      <c r="B19" s="201" t="s">
        <v>23</v>
      </c>
      <c r="C19" s="81" t="s">
        <v>22</v>
      </c>
      <c r="D19" s="82">
        <f>+D21+D25+D31+D38+D42</f>
        <v>0</v>
      </c>
      <c r="E19" s="82">
        <f>+E21+E25+E31+E38+E42</f>
        <v>0</v>
      </c>
      <c r="F19" s="82">
        <f>+F21+F25+F31+F38+F42</f>
        <v>0</v>
      </c>
      <c r="G19" s="223">
        <f>+G21+G25+G31+G38+G42</f>
        <v>0</v>
      </c>
      <c r="H19" s="234">
        <f>+G19/$G$17</f>
        <v>0</v>
      </c>
      <c r="I19" s="61"/>
      <c r="J19" s="80"/>
      <c r="K19" s="80"/>
      <c r="L19" s="80"/>
      <c r="M19" s="80"/>
    </row>
    <row r="20" spans="1:13" ht="15.6" hidden="1" customHeight="1">
      <c r="A20" s="20"/>
      <c r="B20" s="201"/>
      <c r="C20" s="83"/>
      <c r="D20" s="84"/>
      <c r="E20" s="84"/>
      <c r="F20" s="84"/>
      <c r="G20" s="224"/>
      <c r="H20" s="235"/>
      <c r="I20" s="80"/>
      <c r="J20" s="61"/>
    </row>
    <row r="21" spans="1:13" s="88" customFormat="1" ht="15.6" hidden="1" customHeight="1">
      <c r="A21" s="215" t="s">
        <v>445</v>
      </c>
      <c r="B21" s="202" t="s">
        <v>231</v>
      </c>
      <c r="C21" s="86" t="s">
        <v>232</v>
      </c>
      <c r="D21" s="87">
        <f>SUM(D22:D23)</f>
        <v>0</v>
      </c>
      <c r="E21" s="87">
        <f>SUM(E22:E23)</f>
        <v>0</v>
      </c>
      <c r="F21" s="87">
        <f t="shared" ref="F21" si="0">SUM(F22:F23)</f>
        <v>0</v>
      </c>
      <c r="G21" s="225">
        <f>SUM(G22:G23)</f>
        <v>0</v>
      </c>
      <c r="H21" s="235">
        <f t="shared" ref="H21:H83" si="1">+G21/$G$17</f>
        <v>0</v>
      </c>
      <c r="I21" s="80"/>
    </row>
    <row r="22" spans="1:13" s="88" customFormat="1" ht="15.6" hidden="1" customHeight="1">
      <c r="A22" s="216" t="s">
        <v>445</v>
      </c>
      <c r="B22" s="203" t="s">
        <v>736</v>
      </c>
      <c r="C22" s="89" t="s">
        <v>737</v>
      </c>
      <c r="D22" s="84">
        <v>0</v>
      </c>
      <c r="E22" s="84">
        <v>0</v>
      </c>
      <c r="F22" s="84">
        <v>0</v>
      </c>
      <c r="G22" s="224">
        <f>SUM(D22:F22)</f>
        <v>0</v>
      </c>
      <c r="H22" s="235"/>
      <c r="I22" s="80"/>
    </row>
    <row r="23" spans="1:13" ht="15.6" hidden="1" customHeight="1">
      <c r="A23" s="216" t="s">
        <v>445</v>
      </c>
      <c r="B23" s="203" t="s">
        <v>24</v>
      </c>
      <c r="C23" s="89" t="s">
        <v>25</v>
      </c>
      <c r="D23" s="84">
        <v>0</v>
      </c>
      <c r="E23" s="84">
        <v>0</v>
      </c>
      <c r="F23" s="84">
        <v>0</v>
      </c>
      <c r="G23" s="224">
        <f>SUM(D23:F23)</f>
        <v>0</v>
      </c>
      <c r="H23" s="235">
        <f t="shared" si="1"/>
        <v>0</v>
      </c>
      <c r="I23" s="80"/>
    </row>
    <row r="24" spans="1:13" ht="15.6" hidden="1" customHeight="1">
      <c r="A24" s="216"/>
      <c r="B24" s="203"/>
      <c r="C24" s="89"/>
      <c r="D24" s="84"/>
      <c r="E24" s="84"/>
      <c r="F24" s="84"/>
      <c r="G24" s="224"/>
      <c r="H24" s="235"/>
      <c r="I24" s="80"/>
      <c r="J24" s="61"/>
    </row>
    <row r="25" spans="1:13" s="88" customFormat="1" ht="15.6" hidden="1" customHeight="1">
      <c r="A25" s="215" t="s">
        <v>445</v>
      </c>
      <c r="B25" s="202" t="s">
        <v>233</v>
      </c>
      <c r="C25" s="86" t="s">
        <v>26</v>
      </c>
      <c r="D25" s="87">
        <f>SUM(D26:D29)</f>
        <v>0</v>
      </c>
      <c r="E25" s="87">
        <f>SUM(E26:E29)</f>
        <v>0</v>
      </c>
      <c r="F25" s="87">
        <f>SUM(F26:F29)</f>
        <v>0</v>
      </c>
      <c r="G25" s="225">
        <f>SUM(G26:G29)</f>
        <v>0</v>
      </c>
      <c r="H25" s="235">
        <f t="shared" si="1"/>
        <v>0</v>
      </c>
      <c r="I25" s="80"/>
    </row>
    <row r="26" spans="1:13" ht="15.6" hidden="1" customHeight="1">
      <c r="A26" s="216" t="s">
        <v>445</v>
      </c>
      <c r="B26" s="203" t="s">
        <v>27</v>
      </c>
      <c r="C26" s="89" t="s">
        <v>28</v>
      </c>
      <c r="D26" s="84">
        <v>0</v>
      </c>
      <c r="E26" s="84">
        <v>0</v>
      </c>
      <c r="F26" s="84">
        <v>0</v>
      </c>
      <c r="G26" s="224">
        <f>SUM(D26:F26)</f>
        <v>0</v>
      </c>
      <c r="H26" s="235">
        <f t="shared" si="1"/>
        <v>0</v>
      </c>
    </row>
    <row r="27" spans="1:13" ht="15.6" hidden="1" customHeight="1">
      <c r="A27" s="216" t="s">
        <v>445</v>
      </c>
      <c r="B27" s="203" t="s">
        <v>29</v>
      </c>
      <c r="C27" s="89" t="s">
        <v>18</v>
      </c>
      <c r="D27" s="84">
        <v>0</v>
      </c>
      <c r="E27" s="84">
        <v>0</v>
      </c>
      <c r="F27" s="84">
        <v>0</v>
      </c>
      <c r="G27" s="224">
        <f>SUM(D27:F27)</f>
        <v>0</v>
      </c>
      <c r="H27" s="235">
        <f t="shared" si="1"/>
        <v>0</v>
      </c>
    </row>
    <row r="28" spans="1:13" ht="15.6" hidden="1" customHeight="1">
      <c r="A28" s="216" t="s">
        <v>445</v>
      </c>
      <c r="B28" s="203" t="s">
        <v>234</v>
      </c>
      <c r="C28" s="89" t="s">
        <v>235</v>
      </c>
      <c r="D28" s="84">
        <v>0</v>
      </c>
      <c r="E28" s="84">
        <v>0</v>
      </c>
      <c r="F28" s="84">
        <v>0</v>
      </c>
      <c r="G28" s="224">
        <f>SUM(D28:F28)</f>
        <v>0</v>
      </c>
      <c r="H28" s="235">
        <f t="shared" si="1"/>
        <v>0</v>
      </c>
    </row>
    <row r="29" spans="1:13" ht="15.6" hidden="1" customHeight="1">
      <c r="A29" s="216" t="s">
        <v>445</v>
      </c>
      <c r="B29" s="203" t="s">
        <v>30</v>
      </c>
      <c r="C29" s="89" t="s">
        <v>19</v>
      </c>
      <c r="D29" s="84">
        <v>0</v>
      </c>
      <c r="E29" s="84">
        <v>0</v>
      </c>
      <c r="F29" s="84">
        <v>0</v>
      </c>
      <c r="G29" s="224">
        <f>SUM(D29:F29)</f>
        <v>0</v>
      </c>
      <c r="H29" s="235">
        <f t="shared" si="1"/>
        <v>0</v>
      </c>
    </row>
    <row r="30" spans="1:13" ht="15.6" hidden="1" customHeight="1">
      <c r="A30" s="216"/>
      <c r="B30" s="203"/>
      <c r="C30" s="89"/>
      <c r="D30" s="84"/>
      <c r="E30" s="84"/>
      <c r="F30" s="84"/>
      <c r="G30" s="224"/>
      <c r="H30" s="235"/>
    </row>
    <row r="31" spans="1:13" s="88" customFormat="1" ht="15.6" hidden="1" customHeight="1">
      <c r="A31" s="215" t="s">
        <v>445</v>
      </c>
      <c r="B31" s="202" t="s">
        <v>31</v>
      </c>
      <c r="C31" s="86" t="s">
        <v>32</v>
      </c>
      <c r="D31" s="87">
        <f>SUM(D32:D36)</f>
        <v>0</v>
      </c>
      <c r="E31" s="87">
        <f>SUM(E32:E36)</f>
        <v>0</v>
      </c>
      <c r="F31" s="87">
        <f>SUM(F32:F36)</f>
        <v>0</v>
      </c>
      <c r="G31" s="225">
        <f t="shared" ref="G31:G36" si="2">SUM(D31:F31)</f>
        <v>0</v>
      </c>
      <c r="H31" s="235">
        <f t="shared" si="1"/>
        <v>0</v>
      </c>
    </row>
    <row r="32" spans="1:13" ht="15.6" hidden="1" customHeight="1">
      <c r="A32" s="216" t="s">
        <v>445</v>
      </c>
      <c r="B32" s="203" t="s">
        <v>33</v>
      </c>
      <c r="C32" s="89" t="s">
        <v>34</v>
      </c>
      <c r="D32" s="84">
        <v>0</v>
      </c>
      <c r="E32" s="84">
        <v>0</v>
      </c>
      <c r="F32" s="84">
        <v>0</v>
      </c>
      <c r="G32" s="224">
        <f t="shared" si="2"/>
        <v>0</v>
      </c>
      <c r="H32" s="235">
        <f t="shared" si="1"/>
        <v>0</v>
      </c>
    </row>
    <row r="33" spans="1:13" ht="15.6" hidden="1" customHeight="1">
      <c r="A33" s="216" t="s">
        <v>445</v>
      </c>
      <c r="B33" s="203" t="s">
        <v>35</v>
      </c>
      <c r="C33" s="89" t="s">
        <v>36</v>
      </c>
      <c r="D33" s="84">
        <v>0</v>
      </c>
      <c r="E33" s="84">
        <v>0</v>
      </c>
      <c r="F33" s="84">
        <v>0</v>
      </c>
      <c r="G33" s="224">
        <f t="shared" si="2"/>
        <v>0</v>
      </c>
      <c r="H33" s="235">
        <f t="shared" si="1"/>
        <v>0</v>
      </c>
      <c r="J33" s="61"/>
    </row>
    <row r="34" spans="1:13" ht="15.6" hidden="1" customHeight="1">
      <c r="A34" s="216" t="s">
        <v>445</v>
      </c>
      <c r="B34" s="203" t="s">
        <v>37</v>
      </c>
      <c r="C34" s="89" t="s">
        <v>20</v>
      </c>
      <c r="D34" s="84">
        <v>0</v>
      </c>
      <c r="E34" s="457">
        <v>0</v>
      </c>
      <c r="F34" s="84">
        <v>0</v>
      </c>
      <c r="G34" s="224">
        <f>SUM(D34:F34)</f>
        <v>0</v>
      </c>
      <c r="H34" s="235">
        <f t="shared" si="1"/>
        <v>0</v>
      </c>
    </row>
    <row r="35" spans="1:13" ht="15.6" hidden="1" customHeight="1">
      <c r="A35" s="216" t="s">
        <v>445</v>
      </c>
      <c r="B35" s="203" t="s">
        <v>272</v>
      </c>
      <c r="C35" s="89" t="s">
        <v>273</v>
      </c>
      <c r="D35" s="224">
        <v>0</v>
      </c>
      <c r="E35" s="101" t="s">
        <v>341</v>
      </c>
      <c r="F35" s="458">
        <v>0</v>
      </c>
      <c r="G35" s="224">
        <f t="shared" si="2"/>
        <v>0</v>
      </c>
      <c r="H35" s="235">
        <f t="shared" si="1"/>
        <v>0</v>
      </c>
    </row>
    <row r="36" spans="1:13" ht="15.6" hidden="1" customHeight="1">
      <c r="A36" s="216" t="s">
        <v>445</v>
      </c>
      <c r="B36" s="203" t="s">
        <v>276</v>
      </c>
      <c r="C36" s="89" t="s">
        <v>277</v>
      </c>
      <c r="D36" s="84">
        <v>0</v>
      </c>
      <c r="E36" s="84">
        <v>0</v>
      </c>
      <c r="F36" s="84">
        <v>0</v>
      </c>
      <c r="G36" s="224">
        <f t="shared" si="2"/>
        <v>0</v>
      </c>
      <c r="H36" s="235">
        <f t="shared" si="1"/>
        <v>0</v>
      </c>
    </row>
    <row r="37" spans="1:13" ht="15.6" hidden="1" customHeight="1">
      <c r="A37" s="20"/>
      <c r="B37" s="203"/>
      <c r="C37" s="89"/>
      <c r="D37" s="84"/>
      <c r="E37" s="84"/>
      <c r="F37" s="84"/>
      <c r="G37" s="224"/>
      <c r="H37" s="235"/>
    </row>
    <row r="38" spans="1:13" ht="15.6" hidden="1" customHeight="1">
      <c r="A38" s="215" t="s">
        <v>446</v>
      </c>
      <c r="B38" s="202" t="s">
        <v>38</v>
      </c>
      <c r="C38" s="86" t="s">
        <v>236</v>
      </c>
      <c r="D38" s="87">
        <f>SUM(D39:D40)</f>
        <v>0</v>
      </c>
      <c r="E38" s="87">
        <f>SUM(E39:E40)</f>
        <v>0</v>
      </c>
      <c r="F38" s="87">
        <f>SUM(F39:F40)</f>
        <v>0</v>
      </c>
      <c r="G38" s="225">
        <f>SUM(G39:G40)</f>
        <v>0</v>
      </c>
      <c r="H38" s="235">
        <f t="shared" si="1"/>
        <v>0</v>
      </c>
    </row>
    <row r="39" spans="1:13" ht="15.6" hidden="1" customHeight="1">
      <c r="A39" s="216" t="s">
        <v>446</v>
      </c>
      <c r="B39" s="203" t="s">
        <v>39</v>
      </c>
      <c r="C39" s="89" t="s">
        <v>331</v>
      </c>
      <c r="D39" s="84">
        <v>0</v>
      </c>
      <c r="E39" s="84">
        <v>0</v>
      </c>
      <c r="F39" s="84">
        <v>0</v>
      </c>
      <c r="G39" s="224">
        <f>SUM(D39:F39)</f>
        <v>0</v>
      </c>
      <c r="H39" s="235">
        <f t="shared" si="1"/>
        <v>0</v>
      </c>
    </row>
    <row r="40" spans="1:13" ht="15.6" hidden="1" customHeight="1">
      <c r="A40" s="216" t="s">
        <v>446</v>
      </c>
      <c r="B40" s="203" t="s">
        <v>40</v>
      </c>
      <c r="C40" s="89" t="s">
        <v>332</v>
      </c>
      <c r="D40" s="84">
        <v>0</v>
      </c>
      <c r="E40" s="84">
        <v>0</v>
      </c>
      <c r="F40" s="84">
        <v>0</v>
      </c>
      <c r="G40" s="224">
        <f>SUM(D40:F40)</f>
        <v>0</v>
      </c>
      <c r="H40" s="235">
        <f t="shared" si="1"/>
        <v>0</v>
      </c>
    </row>
    <row r="41" spans="1:13" ht="15.6" hidden="1" customHeight="1">
      <c r="A41" s="20"/>
      <c r="B41" s="203"/>
      <c r="C41" s="89"/>
      <c r="D41" s="84"/>
      <c r="E41" s="84"/>
      <c r="F41" s="84"/>
      <c r="G41" s="224"/>
      <c r="H41" s="235">
        <f t="shared" si="1"/>
        <v>0</v>
      </c>
    </row>
    <row r="42" spans="1:13" ht="15.6" hidden="1" customHeight="1">
      <c r="A42" s="215" t="s">
        <v>446</v>
      </c>
      <c r="B42" s="202" t="s">
        <v>41</v>
      </c>
      <c r="C42" s="86" t="s">
        <v>237</v>
      </c>
      <c r="D42" s="87">
        <f>SUM(D43:D45)</f>
        <v>0</v>
      </c>
      <c r="E42" s="87">
        <f>SUM(E43:E45)</f>
        <v>0</v>
      </c>
      <c r="F42" s="87">
        <f>SUM(F43:F45)</f>
        <v>0</v>
      </c>
      <c r="G42" s="225">
        <f>SUM(G43:G45)</f>
        <v>0</v>
      </c>
      <c r="H42" s="235">
        <f t="shared" si="1"/>
        <v>0</v>
      </c>
    </row>
    <row r="43" spans="1:13" ht="15.6" hidden="1" customHeight="1">
      <c r="A43" s="216" t="s">
        <v>446</v>
      </c>
      <c r="B43" s="203" t="s">
        <v>42</v>
      </c>
      <c r="C43" s="89" t="s">
        <v>333</v>
      </c>
      <c r="D43" s="84">
        <v>0</v>
      </c>
      <c r="E43" s="84">
        <v>0</v>
      </c>
      <c r="F43" s="84">
        <v>0</v>
      </c>
      <c r="G43" s="224">
        <f>SUM(D43:F43)</f>
        <v>0</v>
      </c>
      <c r="H43" s="235">
        <f t="shared" si="1"/>
        <v>0</v>
      </c>
    </row>
    <row r="44" spans="1:13" ht="15.6" hidden="1" customHeight="1">
      <c r="A44" s="216" t="s">
        <v>446</v>
      </c>
      <c r="B44" s="203" t="s">
        <v>43</v>
      </c>
      <c r="C44" s="89" t="s">
        <v>334</v>
      </c>
      <c r="D44" s="84">
        <v>0</v>
      </c>
      <c r="E44" s="84">
        <v>0</v>
      </c>
      <c r="F44" s="84">
        <v>0</v>
      </c>
      <c r="G44" s="224">
        <f>SUM(D44:F44)</f>
        <v>0</v>
      </c>
      <c r="H44" s="235">
        <f t="shared" si="1"/>
        <v>0</v>
      </c>
    </row>
    <row r="45" spans="1:13" ht="15.6" hidden="1" customHeight="1">
      <c r="A45" s="216" t="s">
        <v>446</v>
      </c>
      <c r="B45" s="203" t="s">
        <v>44</v>
      </c>
      <c r="C45" s="89" t="s">
        <v>45</v>
      </c>
      <c r="D45" s="84">
        <v>0</v>
      </c>
      <c r="E45" s="84">
        <v>0</v>
      </c>
      <c r="F45" s="84">
        <v>0</v>
      </c>
      <c r="G45" s="224">
        <f>SUM(D45:F45)</f>
        <v>0</v>
      </c>
      <c r="H45" s="235">
        <f t="shared" si="1"/>
        <v>0</v>
      </c>
    </row>
    <row r="46" spans="1:13" ht="15.6" hidden="1" customHeight="1">
      <c r="A46" s="20"/>
      <c r="B46" s="203"/>
      <c r="C46" s="89"/>
      <c r="D46" s="84"/>
      <c r="E46" s="84"/>
      <c r="F46" s="84"/>
      <c r="G46" s="224"/>
      <c r="H46" s="235"/>
    </row>
    <row r="47" spans="1:13" ht="15.6" hidden="1" customHeight="1">
      <c r="A47" s="20"/>
      <c r="B47" s="203"/>
      <c r="C47" s="89"/>
      <c r="D47" s="84"/>
      <c r="E47" s="84"/>
      <c r="F47" s="84"/>
      <c r="G47" s="224"/>
      <c r="H47" s="235"/>
    </row>
    <row r="48" spans="1:13" s="79" customFormat="1" ht="15.6" hidden="1" customHeight="1">
      <c r="A48" s="214"/>
      <c r="B48" s="201" t="s">
        <v>46</v>
      </c>
      <c r="C48" s="81" t="s">
        <v>47</v>
      </c>
      <c r="D48" s="82">
        <f>+D50+D56+D61+D69+D78+D82+D85+D89+D100+D103</f>
        <v>0</v>
      </c>
      <c r="E48" s="82">
        <f>+E50+E56+E61+E69+E78+E82+E85+E89+E100+E103</f>
        <v>0</v>
      </c>
      <c r="F48" s="82">
        <f>+F50+F56+F61+F69+F78+F82+F85+F89+F100+F103</f>
        <v>0</v>
      </c>
      <c r="G48" s="223">
        <f>+G50+G56+G61+G69+G78+G82+G85+G89+G100+G103</f>
        <v>0</v>
      </c>
      <c r="H48" s="234">
        <f t="shared" si="1"/>
        <v>0</v>
      </c>
      <c r="I48" s="61"/>
      <c r="J48" s="80"/>
      <c r="K48" s="80"/>
      <c r="L48" s="80"/>
      <c r="M48" s="80"/>
    </row>
    <row r="49" spans="1:8" ht="15.6" hidden="1" customHeight="1">
      <c r="A49" s="20"/>
      <c r="B49" s="203"/>
      <c r="C49" s="89"/>
      <c r="D49" s="84"/>
      <c r="E49" s="84"/>
      <c r="F49" s="84"/>
      <c r="G49" s="224"/>
      <c r="H49" s="235"/>
    </row>
    <row r="50" spans="1:8" ht="15.6" hidden="1" customHeight="1">
      <c r="A50" s="215" t="s">
        <v>447</v>
      </c>
      <c r="B50" s="204">
        <v>1.01</v>
      </c>
      <c r="C50" s="90" t="s">
        <v>3</v>
      </c>
      <c r="D50" s="87">
        <f>SUM(D51:D54)</f>
        <v>0</v>
      </c>
      <c r="E50" s="87">
        <f>SUM(E51:E54)</f>
        <v>0</v>
      </c>
      <c r="F50" s="87">
        <f>SUM(F51:F54)</f>
        <v>0</v>
      </c>
      <c r="G50" s="225">
        <f>SUM(G51:G54)</f>
        <v>0</v>
      </c>
      <c r="H50" s="235">
        <f t="shared" si="1"/>
        <v>0</v>
      </c>
    </row>
    <row r="51" spans="1:8" ht="15.6" hidden="1" customHeight="1">
      <c r="A51" s="216" t="s">
        <v>447</v>
      </c>
      <c r="B51" s="205" t="s">
        <v>199</v>
      </c>
      <c r="C51" s="20" t="s">
        <v>238</v>
      </c>
      <c r="D51" s="84">
        <v>0</v>
      </c>
      <c r="E51" s="84">
        <v>0</v>
      </c>
      <c r="F51" s="84">
        <v>0</v>
      </c>
      <c r="G51" s="224">
        <f>SUM(D51:F51)</f>
        <v>0</v>
      </c>
      <c r="H51" s="235">
        <f t="shared" si="1"/>
        <v>0</v>
      </c>
    </row>
    <row r="52" spans="1:8" ht="15.6" hidden="1" customHeight="1">
      <c r="A52" s="216" t="s">
        <v>447</v>
      </c>
      <c r="B52" s="205" t="s">
        <v>48</v>
      </c>
      <c r="C52" s="20" t="s">
        <v>49</v>
      </c>
      <c r="D52" s="84">
        <v>0</v>
      </c>
      <c r="E52" s="84">
        <v>0</v>
      </c>
      <c r="F52" s="84">
        <v>0</v>
      </c>
      <c r="G52" s="224">
        <f>SUM(D52:F52)</f>
        <v>0</v>
      </c>
      <c r="H52" s="235">
        <f t="shared" si="1"/>
        <v>0</v>
      </c>
    </row>
    <row r="53" spans="1:8" ht="15.6" hidden="1" customHeight="1">
      <c r="A53" s="216" t="s">
        <v>447</v>
      </c>
      <c r="B53" s="205" t="s">
        <v>239</v>
      </c>
      <c r="C53" s="20" t="s">
        <v>448</v>
      </c>
      <c r="D53" s="84">
        <v>0</v>
      </c>
      <c r="E53" s="84">
        <v>0</v>
      </c>
      <c r="F53" s="84">
        <v>0</v>
      </c>
      <c r="G53" s="224">
        <f>SUM(D53:F53)</f>
        <v>0</v>
      </c>
      <c r="H53" s="235">
        <f t="shared" si="1"/>
        <v>0</v>
      </c>
    </row>
    <row r="54" spans="1:8" ht="15.6" hidden="1" customHeight="1">
      <c r="A54" s="216" t="s">
        <v>447</v>
      </c>
      <c r="B54" s="205" t="s">
        <v>266</v>
      </c>
      <c r="C54" s="20" t="s">
        <v>267</v>
      </c>
      <c r="D54" s="84">
        <v>0</v>
      </c>
      <c r="E54" s="84">
        <v>0</v>
      </c>
      <c r="F54" s="84">
        <v>0</v>
      </c>
      <c r="G54" s="224">
        <f>SUM(D54:F54)</f>
        <v>0</v>
      </c>
      <c r="H54" s="235">
        <f t="shared" si="1"/>
        <v>0</v>
      </c>
    </row>
    <row r="55" spans="1:8" ht="15.6" hidden="1" customHeight="1">
      <c r="A55" s="20"/>
      <c r="B55" s="205"/>
      <c r="C55" s="20"/>
      <c r="D55" s="84"/>
      <c r="E55" s="84"/>
      <c r="F55" s="84"/>
      <c r="G55" s="224"/>
      <c r="H55" s="235"/>
    </row>
    <row r="56" spans="1:8" ht="15.6" hidden="1" customHeight="1">
      <c r="A56" s="215" t="s">
        <v>447</v>
      </c>
      <c r="B56" s="204">
        <v>1.02</v>
      </c>
      <c r="C56" s="90" t="s">
        <v>50</v>
      </c>
      <c r="D56" s="87">
        <f>SUM(D57:D59)</f>
        <v>0</v>
      </c>
      <c r="E56" s="87">
        <f>SUM(E57:E59)</f>
        <v>0</v>
      </c>
      <c r="F56" s="87">
        <f>SUM(F57:F59)</f>
        <v>0</v>
      </c>
      <c r="G56" s="225">
        <f>SUM(G57:G59)</f>
        <v>0</v>
      </c>
      <c r="H56" s="235">
        <f t="shared" si="1"/>
        <v>0</v>
      </c>
    </row>
    <row r="57" spans="1:8" ht="15.6" hidden="1" customHeight="1">
      <c r="A57" s="216" t="s">
        <v>447</v>
      </c>
      <c r="B57" s="205" t="s">
        <v>268</v>
      </c>
      <c r="C57" s="20" t="s">
        <v>269</v>
      </c>
      <c r="D57" s="84">
        <v>0</v>
      </c>
      <c r="E57" s="84">
        <v>0</v>
      </c>
      <c r="F57" s="84">
        <v>0</v>
      </c>
      <c r="G57" s="224">
        <v>0</v>
      </c>
      <c r="H57" s="235">
        <f t="shared" si="1"/>
        <v>0</v>
      </c>
    </row>
    <row r="58" spans="1:8" ht="15.6" hidden="1" customHeight="1">
      <c r="A58" s="216" t="s">
        <v>447</v>
      </c>
      <c r="B58" s="205" t="s">
        <v>51</v>
      </c>
      <c r="C58" s="20" t="s">
        <v>52</v>
      </c>
      <c r="D58" s="84">
        <v>0</v>
      </c>
      <c r="E58" s="84">
        <v>0</v>
      </c>
      <c r="F58" s="84">
        <v>0</v>
      </c>
      <c r="G58" s="224">
        <f>SUM(D58:F58)</f>
        <v>0</v>
      </c>
      <c r="H58" s="235">
        <f t="shared" si="1"/>
        <v>0</v>
      </c>
    </row>
    <row r="59" spans="1:8" ht="15.6" hidden="1" customHeight="1">
      <c r="A59" s="216" t="s">
        <v>447</v>
      </c>
      <c r="B59" s="205" t="s">
        <v>53</v>
      </c>
      <c r="C59" s="20" t="s">
        <v>54</v>
      </c>
      <c r="D59" s="84">
        <v>0</v>
      </c>
      <c r="E59" s="84">
        <v>0</v>
      </c>
      <c r="F59" s="84">
        <v>0</v>
      </c>
      <c r="G59" s="224">
        <v>0</v>
      </c>
      <c r="H59" s="235">
        <f t="shared" si="1"/>
        <v>0</v>
      </c>
    </row>
    <row r="60" spans="1:8" ht="15.6" hidden="1" customHeight="1">
      <c r="A60" s="20"/>
      <c r="B60" s="205"/>
      <c r="C60" s="20"/>
      <c r="D60" s="84"/>
      <c r="E60" s="84"/>
      <c r="F60" s="84"/>
      <c r="G60" s="224"/>
      <c r="H60" s="235"/>
    </row>
    <row r="61" spans="1:8" ht="15.6" hidden="1" customHeight="1">
      <c r="A61" s="215" t="s">
        <v>447</v>
      </c>
      <c r="B61" s="204">
        <v>1.03</v>
      </c>
      <c r="C61" s="90" t="s">
        <v>55</v>
      </c>
      <c r="D61" s="87">
        <f>SUM(D62:D67)</f>
        <v>0</v>
      </c>
      <c r="E61" s="87">
        <f>SUM(E62:E67)</f>
        <v>0</v>
      </c>
      <c r="F61" s="87">
        <f>SUM(F62:F67)</f>
        <v>0</v>
      </c>
      <c r="G61" s="225">
        <f>SUM(G62:G67)</f>
        <v>0</v>
      </c>
      <c r="H61" s="235">
        <f t="shared" si="1"/>
        <v>0</v>
      </c>
    </row>
    <row r="62" spans="1:8" ht="15.6" hidden="1" customHeight="1">
      <c r="A62" s="216" t="s">
        <v>447</v>
      </c>
      <c r="B62" s="205" t="s">
        <v>56</v>
      </c>
      <c r="C62" s="20" t="s">
        <v>57</v>
      </c>
      <c r="D62" s="84">
        <v>0</v>
      </c>
      <c r="E62" s="84">
        <v>0</v>
      </c>
      <c r="F62" s="84">
        <v>0</v>
      </c>
      <c r="G62" s="224">
        <v>0</v>
      </c>
      <c r="H62" s="235">
        <f t="shared" si="1"/>
        <v>0</v>
      </c>
    </row>
    <row r="63" spans="1:8" ht="15.6" hidden="1" customHeight="1">
      <c r="A63" s="216" t="s">
        <v>447</v>
      </c>
      <c r="B63" s="205" t="s">
        <v>58</v>
      </c>
      <c r="C63" s="20" t="s">
        <v>59</v>
      </c>
      <c r="D63" s="84">
        <v>0</v>
      </c>
      <c r="E63" s="84">
        <v>0</v>
      </c>
      <c r="F63" s="84">
        <v>0</v>
      </c>
      <c r="G63" s="224">
        <v>0</v>
      </c>
      <c r="H63" s="235">
        <f t="shared" si="1"/>
        <v>0</v>
      </c>
    </row>
    <row r="64" spans="1:8" ht="15.6" hidden="1" customHeight="1">
      <c r="A64" s="216" t="s">
        <v>447</v>
      </c>
      <c r="B64" s="205" t="s">
        <v>60</v>
      </c>
      <c r="C64" s="20" t="s">
        <v>240</v>
      </c>
      <c r="D64" s="84">
        <v>0</v>
      </c>
      <c r="E64" s="84">
        <v>0</v>
      </c>
      <c r="F64" s="84">
        <v>0</v>
      </c>
      <c r="G64" s="224">
        <v>0</v>
      </c>
      <c r="H64" s="235">
        <f t="shared" si="1"/>
        <v>0</v>
      </c>
    </row>
    <row r="65" spans="1:8" ht="15.6" hidden="1" customHeight="1">
      <c r="A65" s="216" t="s">
        <v>447</v>
      </c>
      <c r="B65" s="205" t="s">
        <v>274</v>
      </c>
      <c r="C65" s="20" t="s">
        <v>275</v>
      </c>
      <c r="D65" s="84">
        <v>0</v>
      </c>
      <c r="E65" s="84">
        <v>0</v>
      </c>
      <c r="F65" s="84">
        <v>0</v>
      </c>
      <c r="G65" s="224">
        <v>0</v>
      </c>
      <c r="H65" s="235">
        <f t="shared" si="1"/>
        <v>0</v>
      </c>
    </row>
    <row r="66" spans="1:8" ht="15.6" hidden="1" customHeight="1">
      <c r="A66" s="216" t="s">
        <v>447</v>
      </c>
      <c r="B66" s="205" t="s">
        <v>61</v>
      </c>
      <c r="C66" s="20" t="s">
        <v>335</v>
      </c>
      <c r="D66" s="84">
        <v>0</v>
      </c>
      <c r="E66" s="84">
        <v>0</v>
      </c>
      <c r="F66" s="84">
        <v>0</v>
      </c>
      <c r="G66" s="224">
        <v>0</v>
      </c>
      <c r="H66" s="235">
        <f t="shared" si="1"/>
        <v>0</v>
      </c>
    </row>
    <row r="67" spans="1:8" ht="15.6" hidden="1" customHeight="1">
      <c r="A67" s="216" t="s">
        <v>447</v>
      </c>
      <c r="B67" s="205" t="s">
        <v>200</v>
      </c>
      <c r="C67" s="20" t="s">
        <v>449</v>
      </c>
      <c r="D67" s="84">
        <v>0</v>
      </c>
      <c r="E67" s="84">
        <v>0</v>
      </c>
      <c r="F67" s="84">
        <v>0</v>
      </c>
      <c r="G67" s="224">
        <f t="shared" ref="G67" si="3">SUM(D67:F67)</f>
        <v>0</v>
      </c>
      <c r="H67" s="235">
        <f t="shared" si="1"/>
        <v>0</v>
      </c>
    </row>
    <row r="68" spans="1:8" ht="15.6" hidden="1" customHeight="1">
      <c r="A68" s="20"/>
      <c r="B68" s="205"/>
      <c r="C68" s="20"/>
      <c r="D68" s="84"/>
      <c r="E68" s="84"/>
      <c r="F68" s="84"/>
      <c r="G68" s="224"/>
      <c r="H68" s="235"/>
    </row>
    <row r="69" spans="1:8" ht="15.6" hidden="1" customHeight="1">
      <c r="A69" s="215" t="s">
        <v>447</v>
      </c>
      <c r="B69" s="204">
        <v>1.04</v>
      </c>
      <c r="C69" s="90" t="s">
        <v>62</v>
      </c>
      <c r="D69" s="87">
        <f>SUM(D70:D76)</f>
        <v>0</v>
      </c>
      <c r="E69" s="87">
        <f>SUM(E70:E76)</f>
        <v>0</v>
      </c>
      <c r="F69" s="87">
        <f>SUM(F70:F76)</f>
        <v>0</v>
      </c>
      <c r="G69" s="225">
        <f>SUM(G70:G76)</f>
        <v>0</v>
      </c>
      <c r="H69" s="235">
        <f t="shared" si="1"/>
        <v>0</v>
      </c>
    </row>
    <row r="70" spans="1:8" ht="15.6" hidden="1" customHeight="1">
      <c r="A70" s="216" t="s">
        <v>447</v>
      </c>
      <c r="B70" s="205" t="s">
        <v>177</v>
      </c>
      <c r="C70" s="20" t="s">
        <v>450</v>
      </c>
      <c r="D70" s="84">
        <v>0</v>
      </c>
      <c r="E70" s="84">
        <v>0</v>
      </c>
      <c r="F70" s="84">
        <v>0</v>
      </c>
      <c r="G70" s="224">
        <f t="shared" ref="G70:G76" si="4">SUM(D70:F70)</f>
        <v>0</v>
      </c>
      <c r="H70" s="235">
        <f t="shared" si="1"/>
        <v>0</v>
      </c>
    </row>
    <row r="71" spans="1:8" ht="15.6" hidden="1" customHeight="1">
      <c r="A71" s="216" t="s">
        <v>447</v>
      </c>
      <c r="B71" s="205" t="s">
        <v>211</v>
      </c>
      <c r="C71" s="20" t="s">
        <v>212</v>
      </c>
      <c r="D71" s="84">
        <v>0</v>
      </c>
      <c r="E71" s="84">
        <v>0</v>
      </c>
      <c r="F71" s="84">
        <v>0</v>
      </c>
      <c r="G71" s="224">
        <f t="shared" si="4"/>
        <v>0</v>
      </c>
      <c r="H71" s="235">
        <f t="shared" si="1"/>
        <v>0</v>
      </c>
    </row>
    <row r="72" spans="1:8" ht="15.6" hidden="1" customHeight="1">
      <c r="A72" s="216" t="s">
        <v>447</v>
      </c>
      <c r="B72" s="205" t="s">
        <v>201</v>
      </c>
      <c r="C72" s="20" t="s">
        <v>411</v>
      </c>
      <c r="D72" s="84">
        <v>0</v>
      </c>
      <c r="E72" s="84">
        <v>0</v>
      </c>
      <c r="F72" s="84">
        <v>0</v>
      </c>
      <c r="G72" s="224">
        <f t="shared" si="4"/>
        <v>0</v>
      </c>
      <c r="H72" s="235">
        <f t="shared" si="1"/>
        <v>0</v>
      </c>
    </row>
    <row r="73" spans="1:8" ht="15.6" hidden="1" customHeight="1">
      <c r="A73" s="216" t="s">
        <v>447</v>
      </c>
      <c r="B73" s="205" t="s">
        <v>202</v>
      </c>
      <c r="C73" s="20" t="s">
        <v>203</v>
      </c>
      <c r="D73" s="84">
        <v>0</v>
      </c>
      <c r="E73" s="84">
        <v>0</v>
      </c>
      <c r="F73" s="84">
        <v>0</v>
      </c>
      <c r="G73" s="224">
        <f t="shared" si="4"/>
        <v>0</v>
      </c>
      <c r="H73" s="235">
        <f t="shared" si="1"/>
        <v>0</v>
      </c>
    </row>
    <row r="74" spans="1:8" ht="15.6" hidden="1" customHeight="1">
      <c r="A74" s="216" t="s">
        <v>447</v>
      </c>
      <c r="B74" s="205" t="s">
        <v>204</v>
      </c>
      <c r="C74" s="20" t="s">
        <v>451</v>
      </c>
      <c r="D74" s="84">
        <v>0</v>
      </c>
      <c r="E74" s="84">
        <v>0</v>
      </c>
      <c r="F74" s="84">
        <v>0</v>
      </c>
      <c r="G74" s="224">
        <f t="shared" si="4"/>
        <v>0</v>
      </c>
      <c r="H74" s="235">
        <f t="shared" si="1"/>
        <v>0</v>
      </c>
    </row>
    <row r="75" spans="1:8" ht="15.6" hidden="1" customHeight="1">
      <c r="A75" s="216" t="s">
        <v>447</v>
      </c>
      <c r="B75" s="205" t="s">
        <v>178</v>
      </c>
      <c r="C75" s="20" t="s">
        <v>179</v>
      </c>
      <c r="D75" s="84">
        <v>0</v>
      </c>
      <c r="E75" s="84">
        <v>0</v>
      </c>
      <c r="F75" s="84">
        <v>0</v>
      </c>
      <c r="G75" s="224">
        <f t="shared" si="4"/>
        <v>0</v>
      </c>
      <c r="H75" s="235">
        <f t="shared" si="1"/>
        <v>0</v>
      </c>
    </row>
    <row r="76" spans="1:8" ht="15.6" hidden="1" customHeight="1">
      <c r="A76" s="216" t="s">
        <v>447</v>
      </c>
      <c r="B76" s="205" t="s">
        <v>180</v>
      </c>
      <c r="C76" s="20" t="s">
        <v>181</v>
      </c>
      <c r="D76" s="84">
        <v>0</v>
      </c>
      <c r="E76" s="84">
        <v>0</v>
      </c>
      <c r="F76" s="84">
        <v>0</v>
      </c>
      <c r="G76" s="224">
        <f t="shared" si="4"/>
        <v>0</v>
      </c>
      <c r="H76" s="235">
        <f t="shared" si="1"/>
        <v>0</v>
      </c>
    </row>
    <row r="77" spans="1:8" ht="15.6" hidden="1" customHeight="1">
      <c r="A77" s="20"/>
      <c r="B77" s="205"/>
      <c r="C77" s="20"/>
      <c r="D77" s="84"/>
      <c r="E77" s="84"/>
      <c r="F77" s="84"/>
      <c r="G77" s="224"/>
      <c r="H77" s="235"/>
    </row>
    <row r="78" spans="1:8" ht="15.6" hidden="1" customHeight="1">
      <c r="A78" s="215" t="s">
        <v>447</v>
      </c>
      <c r="B78" s="204">
        <v>1.05</v>
      </c>
      <c r="C78" s="90" t="s">
        <v>63</v>
      </c>
      <c r="D78" s="87">
        <f>SUM(D79:D80)</f>
        <v>0</v>
      </c>
      <c r="E78" s="87">
        <f>SUM(E79:E80)</f>
        <v>0</v>
      </c>
      <c r="F78" s="87">
        <f>SUM(F79:F80)</f>
        <v>0</v>
      </c>
      <c r="G78" s="225">
        <f>SUM(G79:G80)</f>
        <v>0</v>
      </c>
      <c r="H78" s="235">
        <f t="shared" si="1"/>
        <v>0</v>
      </c>
    </row>
    <row r="79" spans="1:8" ht="15.6" hidden="1" customHeight="1">
      <c r="A79" s="216" t="s">
        <v>447</v>
      </c>
      <c r="B79" s="205" t="s">
        <v>64</v>
      </c>
      <c r="C79" s="20" t="s">
        <v>65</v>
      </c>
      <c r="D79" s="84">
        <v>0</v>
      </c>
      <c r="E79" s="84">
        <v>0</v>
      </c>
      <c r="F79" s="84">
        <v>0</v>
      </c>
      <c r="G79" s="224">
        <v>0</v>
      </c>
      <c r="H79" s="235">
        <f t="shared" si="1"/>
        <v>0</v>
      </c>
    </row>
    <row r="80" spans="1:8" ht="15.6" hidden="1" customHeight="1">
      <c r="A80" s="216" t="s">
        <v>447</v>
      </c>
      <c r="B80" s="205" t="s">
        <v>66</v>
      </c>
      <c r="C80" s="20" t="s">
        <v>67</v>
      </c>
      <c r="D80" s="84">
        <v>0</v>
      </c>
      <c r="E80" s="84">
        <v>0</v>
      </c>
      <c r="F80" s="84">
        <v>0</v>
      </c>
      <c r="G80" s="224">
        <v>0</v>
      </c>
      <c r="H80" s="235">
        <f t="shared" si="1"/>
        <v>0</v>
      </c>
    </row>
    <row r="81" spans="1:10" ht="15.6" hidden="1" customHeight="1">
      <c r="A81" s="20"/>
      <c r="B81" s="205"/>
      <c r="C81" s="20"/>
      <c r="D81" s="84"/>
      <c r="E81" s="84"/>
      <c r="F81" s="84"/>
      <c r="G81" s="224"/>
      <c r="H81" s="235"/>
    </row>
    <row r="82" spans="1:10" ht="15.6" hidden="1" customHeight="1">
      <c r="A82" s="215" t="s">
        <v>447</v>
      </c>
      <c r="B82" s="202" t="s">
        <v>68</v>
      </c>
      <c r="C82" s="86" t="s">
        <v>241</v>
      </c>
      <c r="D82" s="87">
        <f>+D83</f>
        <v>0</v>
      </c>
      <c r="E82" s="87">
        <f>+E83</f>
        <v>0</v>
      </c>
      <c r="F82" s="87">
        <f>+F83</f>
        <v>0</v>
      </c>
      <c r="G82" s="225">
        <f>+G83</f>
        <v>0</v>
      </c>
      <c r="H82" s="235">
        <f t="shared" si="1"/>
        <v>0</v>
      </c>
    </row>
    <row r="83" spans="1:10" ht="15.6" hidden="1" customHeight="1">
      <c r="A83" s="216" t="s">
        <v>447</v>
      </c>
      <c r="B83" s="203" t="s">
        <v>69</v>
      </c>
      <c r="C83" s="89" t="s">
        <v>70</v>
      </c>
      <c r="D83" s="84">
        <v>0</v>
      </c>
      <c r="E83" s="84">
        <v>0</v>
      </c>
      <c r="F83" s="84">
        <v>0</v>
      </c>
      <c r="G83" s="224">
        <v>0</v>
      </c>
      <c r="H83" s="235">
        <f t="shared" si="1"/>
        <v>0</v>
      </c>
    </row>
    <row r="84" spans="1:10" ht="15.6" hidden="1" customHeight="1">
      <c r="A84" s="20"/>
      <c r="B84" s="203"/>
      <c r="C84" s="89"/>
      <c r="D84" s="84"/>
      <c r="E84" s="84"/>
      <c r="F84" s="84"/>
      <c r="G84" s="224"/>
      <c r="H84" s="235"/>
    </row>
    <row r="85" spans="1:10" ht="15.6" hidden="1" customHeight="1">
      <c r="A85" s="215" t="s">
        <v>447</v>
      </c>
      <c r="B85" s="204">
        <v>1.07</v>
      </c>
      <c r="C85" s="90" t="s">
        <v>71</v>
      </c>
      <c r="D85" s="87">
        <f>SUM(D86:D87)</f>
        <v>0</v>
      </c>
      <c r="E85" s="87">
        <f>SUM(E86:E87)</f>
        <v>0</v>
      </c>
      <c r="F85" s="87">
        <f>SUM(F86:F87)</f>
        <v>0</v>
      </c>
      <c r="G85" s="225">
        <f>SUM(G86:G87)</f>
        <v>0</v>
      </c>
      <c r="H85" s="235">
        <f t="shared" ref="H85:H148" si="5">+G85/$G$17</f>
        <v>0</v>
      </c>
    </row>
    <row r="86" spans="1:10" ht="15.6" hidden="1" customHeight="1">
      <c r="A86" s="216" t="s">
        <v>447</v>
      </c>
      <c r="B86" s="205" t="s">
        <v>72</v>
      </c>
      <c r="C86" s="20" t="s">
        <v>73</v>
      </c>
      <c r="D86" s="84">
        <v>0</v>
      </c>
      <c r="E86" s="84">
        <v>0</v>
      </c>
      <c r="F86" s="84">
        <v>0</v>
      </c>
      <c r="G86" s="224">
        <f>SUM(D86:F86)</f>
        <v>0</v>
      </c>
      <c r="H86" s="235">
        <f t="shared" si="5"/>
        <v>0</v>
      </c>
    </row>
    <row r="87" spans="1:10" ht="15.6" hidden="1" customHeight="1">
      <c r="A87" s="216" t="s">
        <v>447</v>
      </c>
      <c r="B87" s="205" t="s">
        <v>74</v>
      </c>
      <c r="C87" s="20" t="s">
        <v>75</v>
      </c>
      <c r="D87" s="84">
        <v>0</v>
      </c>
      <c r="E87" s="84">
        <v>0</v>
      </c>
      <c r="F87" s="84">
        <v>0</v>
      </c>
      <c r="G87" s="224">
        <f>SUM(D87:F87)</f>
        <v>0</v>
      </c>
      <c r="H87" s="235">
        <f t="shared" si="5"/>
        <v>0</v>
      </c>
    </row>
    <row r="88" spans="1:10" ht="15.6" hidden="1" customHeight="1">
      <c r="A88" s="20"/>
      <c r="B88" s="205"/>
      <c r="C88" s="20"/>
      <c r="D88" s="84"/>
      <c r="E88" s="84"/>
      <c r="F88" s="84"/>
      <c r="G88" s="224"/>
      <c r="H88" s="235"/>
    </row>
    <row r="89" spans="1:10" ht="15.6" hidden="1" customHeight="1">
      <c r="A89" s="215" t="s">
        <v>447</v>
      </c>
      <c r="B89" s="204">
        <v>1.08</v>
      </c>
      <c r="C89" s="90" t="s">
        <v>76</v>
      </c>
      <c r="D89" s="87">
        <f>SUM(D90:D98)</f>
        <v>0</v>
      </c>
      <c r="E89" s="87">
        <f>SUM(E90:E98)</f>
        <v>0</v>
      </c>
      <c r="F89" s="87">
        <f>SUM(F90:F98)</f>
        <v>0</v>
      </c>
      <c r="G89" s="225">
        <f>SUM(G90:G98)</f>
        <v>0</v>
      </c>
      <c r="H89" s="235">
        <f t="shared" si="5"/>
        <v>0</v>
      </c>
    </row>
    <row r="90" spans="1:10" ht="15.6" hidden="1" customHeight="1">
      <c r="A90" s="216" t="s">
        <v>447</v>
      </c>
      <c r="B90" s="205" t="s">
        <v>77</v>
      </c>
      <c r="C90" s="20" t="s">
        <v>452</v>
      </c>
      <c r="D90" s="84">
        <v>0</v>
      </c>
      <c r="E90" s="84">
        <v>0</v>
      </c>
      <c r="F90" s="84">
        <v>0</v>
      </c>
      <c r="G90" s="224">
        <f t="shared" ref="G90:G97" si="6">SUM(D90:F90)</f>
        <v>0</v>
      </c>
      <c r="H90" s="235">
        <f t="shared" si="5"/>
        <v>0</v>
      </c>
    </row>
    <row r="91" spans="1:10" ht="15.6" hidden="1" customHeight="1">
      <c r="A91" s="216" t="s">
        <v>447</v>
      </c>
      <c r="B91" s="205" t="s">
        <v>182</v>
      </c>
      <c r="C91" s="20" t="s">
        <v>242</v>
      </c>
      <c r="D91" s="84">
        <v>0</v>
      </c>
      <c r="E91" s="84">
        <v>0</v>
      </c>
      <c r="F91" s="84">
        <v>0</v>
      </c>
      <c r="G91" s="224">
        <f t="shared" si="6"/>
        <v>0</v>
      </c>
      <c r="H91" s="235">
        <f t="shared" si="5"/>
        <v>0</v>
      </c>
    </row>
    <row r="92" spans="1:10" ht="15.6" hidden="1" customHeight="1">
      <c r="A92" s="216" t="s">
        <v>447</v>
      </c>
      <c r="B92" s="205" t="s">
        <v>78</v>
      </c>
      <c r="C92" s="20" t="s">
        <v>83</v>
      </c>
      <c r="D92" s="84">
        <v>0</v>
      </c>
      <c r="E92" s="84">
        <v>0</v>
      </c>
      <c r="F92" s="84">
        <v>0</v>
      </c>
      <c r="G92" s="224">
        <f t="shared" si="6"/>
        <v>0</v>
      </c>
      <c r="H92" s="235">
        <f t="shared" si="5"/>
        <v>0</v>
      </c>
    </row>
    <row r="93" spans="1:10" ht="15.6" hidden="1" customHeight="1">
      <c r="A93" s="216" t="s">
        <v>447</v>
      </c>
      <c r="B93" s="205" t="s">
        <v>79</v>
      </c>
      <c r="C93" s="20" t="s">
        <v>330</v>
      </c>
      <c r="D93" s="84">
        <v>0</v>
      </c>
      <c r="E93" s="84">
        <v>0</v>
      </c>
      <c r="F93" s="84">
        <v>0</v>
      </c>
      <c r="G93" s="224">
        <f t="shared" si="6"/>
        <v>0</v>
      </c>
      <c r="H93" s="235">
        <f t="shared" si="5"/>
        <v>0</v>
      </c>
    </row>
    <row r="94" spans="1:10" ht="15.6" hidden="1" customHeight="1">
      <c r="A94" s="216" t="s">
        <v>447</v>
      </c>
      <c r="B94" s="205" t="s">
        <v>80</v>
      </c>
      <c r="C94" s="20" t="s">
        <v>243</v>
      </c>
      <c r="D94" s="84">
        <v>0</v>
      </c>
      <c r="E94" s="84">
        <v>0</v>
      </c>
      <c r="F94" s="84">
        <v>0</v>
      </c>
      <c r="G94" s="224">
        <f t="shared" si="6"/>
        <v>0</v>
      </c>
      <c r="H94" s="235">
        <f t="shared" si="5"/>
        <v>0</v>
      </c>
      <c r="J94" s="61"/>
    </row>
    <row r="95" spans="1:10" ht="15.6" hidden="1" customHeight="1">
      <c r="A95" s="216" t="s">
        <v>447</v>
      </c>
      <c r="B95" s="205" t="s">
        <v>81</v>
      </c>
      <c r="C95" s="20" t="s">
        <v>82</v>
      </c>
      <c r="D95" s="84">
        <v>0</v>
      </c>
      <c r="E95" s="84">
        <v>0</v>
      </c>
      <c r="F95" s="84">
        <v>0</v>
      </c>
      <c r="G95" s="224">
        <f t="shared" si="6"/>
        <v>0</v>
      </c>
      <c r="H95" s="235">
        <f t="shared" si="5"/>
        <v>0</v>
      </c>
    </row>
    <row r="96" spans="1:10" ht="15.6" hidden="1" customHeight="1">
      <c r="A96" s="216" t="s">
        <v>447</v>
      </c>
      <c r="B96" s="205" t="s">
        <v>88</v>
      </c>
      <c r="C96" s="20" t="s">
        <v>84</v>
      </c>
      <c r="D96" s="84">
        <v>0</v>
      </c>
      <c r="E96" s="84">
        <v>0</v>
      </c>
      <c r="F96" s="84">
        <v>0</v>
      </c>
      <c r="G96" s="224">
        <f t="shared" si="6"/>
        <v>0</v>
      </c>
      <c r="H96" s="235">
        <f t="shared" si="5"/>
        <v>0</v>
      </c>
    </row>
    <row r="97" spans="1:13" ht="15.6" hidden="1" customHeight="1">
      <c r="A97" s="216" t="s">
        <v>447</v>
      </c>
      <c r="B97" s="205" t="s">
        <v>85</v>
      </c>
      <c r="C97" s="20" t="s">
        <v>453</v>
      </c>
      <c r="D97" s="84">
        <v>0</v>
      </c>
      <c r="E97" s="84">
        <v>0</v>
      </c>
      <c r="F97" s="84">
        <v>0</v>
      </c>
      <c r="G97" s="224">
        <f t="shared" si="6"/>
        <v>0</v>
      </c>
      <c r="H97" s="235">
        <f t="shared" si="5"/>
        <v>0</v>
      </c>
    </row>
    <row r="98" spans="1:13" ht="15.6" hidden="1" customHeight="1">
      <c r="A98" s="216" t="s">
        <v>447</v>
      </c>
      <c r="B98" s="205" t="s">
        <v>86</v>
      </c>
      <c r="C98" s="20" t="s">
        <v>87</v>
      </c>
      <c r="D98" s="84">
        <v>0</v>
      </c>
      <c r="E98" s="84">
        <v>0</v>
      </c>
      <c r="F98" s="84">
        <v>0</v>
      </c>
      <c r="G98" s="224">
        <f>SUM(D98:F98)</f>
        <v>0</v>
      </c>
      <c r="H98" s="235">
        <f t="shared" si="5"/>
        <v>0</v>
      </c>
    </row>
    <row r="99" spans="1:13" ht="15.6" hidden="1" customHeight="1">
      <c r="A99" s="20"/>
      <c r="B99" s="205"/>
      <c r="C99" s="20"/>
      <c r="D99" s="84"/>
      <c r="E99" s="84"/>
      <c r="F99" s="84"/>
      <c r="G99" s="224"/>
      <c r="H99" s="235"/>
    </row>
    <row r="100" spans="1:13" ht="15.6" hidden="1" customHeight="1">
      <c r="A100" s="215" t="s">
        <v>454</v>
      </c>
      <c r="B100" s="204">
        <v>1.0900000000000001</v>
      </c>
      <c r="C100" s="90" t="s">
        <v>210</v>
      </c>
      <c r="D100" s="87">
        <f>+D101</f>
        <v>0</v>
      </c>
      <c r="E100" s="87">
        <f>+E101</f>
        <v>0</v>
      </c>
      <c r="F100" s="87">
        <f>+F101</f>
        <v>0</v>
      </c>
      <c r="G100" s="225">
        <f>+G101</f>
        <v>0</v>
      </c>
      <c r="H100" s="235">
        <f t="shared" si="5"/>
        <v>0</v>
      </c>
    </row>
    <row r="101" spans="1:13" ht="15.6" hidden="1" customHeight="1">
      <c r="A101" s="216" t="s">
        <v>454</v>
      </c>
      <c r="B101" s="205" t="s">
        <v>213</v>
      </c>
      <c r="C101" s="20" t="s">
        <v>214</v>
      </c>
      <c r="D101" s="84">
        <v>0</v>
      </c>
      <c r="E101" s="84">
        <v>0</v>
      </c>
      <c r="F101" s="84">
        <v>0</v>
      </c>
      <c r="G101" s="224">
        <f>SUM(D101:F101)</f>
        <v>0</v>
      </c>
      <c r="H101" s="235">
        <f t="shared" si="5"/>
        <v>0</v>
      </c>
    </row>
    <row r="102" spans="1:13" ht="15.6" hidden="1" customHeight="1">
      <c r="A102" s="20"/>
      <c r="B102" s="205"/>
      <c r="C102" s="20"/>
      <c r="D102" s="84"/>
      <c r="E102" s="84"/>
      <c r="F102" s="84"/>
      <c r="G102" s="224"/>
      <c r="H102" s="235"/>
    </row>
    <row r="103" spans="1:13" ht="15.6" hidden="1" customHeight="1">
      <c r="A103" s="215" t="s">
        <v>447</v>
      </c>
      <c r="B103" s="204">
        <v>1.99</v>
      </c>
      <c r="C103" s="90" t="s">
        <v>244</v>
      </c>
      <c r="D103" s="87">
        <f>SUM(D104:D105)</f>
        <v>0</v>
      </c>
      <c r="E103" s="87">
        <f>SUM(E104:E105)</f>
        <v>0</v>
      </c>
      <c r="F103" s="87">
        <f>SUM(F104:F105)</f>
        <v>0</v>
      </c>
      <c r="G103" s="225">
        <f>SUM(G104:G105)</f>
        <v>0</v>
      </c>
      <c r="H103" s="235">
        <f t="shared" si="5"/>
        <v>0</v>
      </c>
    </row>
    <row r="104" spans="1:13" ht="15.6" hidden="1" customHeight="1">
      <c r="A104" s="216" t="s">
        <v>447</v>
      </c>
      <c r="B104" s="205" t="s">
        <v>557</v>
      </c>
      <c r="C104" s="20" t="s">
        <v>558</v>
      </c>
      <c r="D104" s="84">
        <v>0</v>
      </c>
      <c r="E104" s="84">
        <v>0</v>
      </c>
      <c r="F104" s="84">
        <v>0</v>
      </c>
      <c r="G104" s="224">
        <f>SUM(D104:F104)</f>
        <v>0</v>
      </c>
      <c r="H104" s="235">
        <f t="shared" si="5"/>
        <v>0</v>
      </c>
    </row>
    <row r="105" spans="1:13" ht="15.6" hidden="1" customHeight="1">
      <c r="A105" s="216" t="s">
        <v>447</v>
      </c>
      <c r="B105" s="205" t="s">
        <v>259</v>
      </c>
      <c r="C105" s="20" t="s">
        <v>260</v>
      </c>
      <c r="D105" s="84">
        <v>0</v>
      </c>
      <c r="E105" s="84">
        <v>0</v>
      </c>
      <c r="F105" s="84">
        <v>0</v>
      </c>
      <c r="G105" s="224">
        <f>SUM(D105:F105)</f>
        <v>0</v>
      </c>
      <c r="H105" s="235">
        <f t="shared" si="5"/>
        <v>0</v>
      </c>
    </row>
    <row r="106" spans="1:13" ht="15.6" hidden="1" customHeight="1">
      <c r="A106" s="20"/>
      <c r="B106" s="205"/>
      <c r="C106" s="20"/>
      <c r="D106" s="84"/>
      <c r="E106" s="84"/>
      <c r="F106" s="84"/>
      <c r="G106" s="224"/>
      <c r="H106" s="235"/>
    </row>
    <row r="107" spans="1:13" ht="15.6" hidden="1" customHeight="1">
      <c r="A107" s="20"/>
      <c r="B107" s="205"/>
      <c r="C107" s="20"/>
      <c r="D107" s="84"/>
      <c r="E107" s="84"/>
      <c r="F107" s="84"/>
      <c r="G107" s="224"/>
      <c r="H107" s="235"/>
    </row>
    <row r="108" spans="1:13" s="79" customFormat="1" ht="15.6" hidden="1" customHeight="1">
      <c r="A108" s="214" t="s">
        <v>447</v>
      </c>
      <c r="B108" s="201">
        <v>2</v>
      </c>
      <c r="C108" s="81" t="s">
        <v>89</v>
      </c>
      <c r="D108" s="82">
        <f>+D110+D117+D123+D132+D136</f>
        <v>0</v>
      </c>
      <c r="E108" s="82">
        <f>+E110+E117+E123+E132+E136</f>
        <v>0</v>
      </c>
      <c r="F108" s="82">
        <f>+F110+F117+F123+F132+F136</f>
        <v>0</v>
      </c>
      <c r="G108" s="223">
        <f>+G110+G117+G123+G132+G136</f>
        <v>0</v>
      </c>
      <c r="H108" s="234">
        <f t="shared" si="5"/>
        <v>0</v>
      </c>
      <c r="I108" s="61"/>
      <c r="J108" s="80"/>
      <c r="K108" s="80"/>
      <c r="L108" s="80"/>
      <c r="M108" s="80"/>
    </row>
    <row r="109" spans="1:13" ht="15.6" hidden="1" customHeight="1">
      <c r="A109" s="20"/>
      <c r="B109" s="205"/>
      <c r="C109" s="20"/>
      <c r="D109" s="84"/>
      <c r="E109" s="84"/>
      <c r="F109" s="84"/>
      <c r="G109" s="224"/>
      <c r="H109" s="235"/>
    </row>
    <row r="110" spans="1:13" ht="15.6" hidden="1" customHeight="1">
      <c r="A110" s="215" t="s">
        <v>447</v>
      </c>
      <c r="B110" s="204">
        <v>2.0099999999999998</v>
      </c>
      <c r="C110" s="90" t="s">
        <v>90</v>
      </c>
      <c r="D110" s="87">
        <f>SUM(D111:D115)</f>
        <v>0</v>
      </c>
      <c r="E110" s="87">
        <f>SUM(E111:E115)</f>
        <v>0</v>
      </c>
      <c r="F110" s="87">
        <f>SUM(F111:F115)</f>
        <v>0</v>
      </c>
      <c r="G110" s="225">
        <f>SUM(G111:G115)</f>
        <v>0</v>
      </c>
      <c r="H110" s="235">
        <f t="shared" si="5"/>
        <v>0</v>
      </c>
    </row>
    <row r="111" spans="1:13" ht="15.6" hidden="1" customHeight="1">
      <c r="A111" s="216" t="s">
        <v>447</v>
      </c>
      <c r="B111" s="205" t="s">
        <v>91</v>
      </c>
      <c r="C111" s="20" t="s">
        <v>92</v>
      </c>
      <c r="D111" s="84">
        <v>0</v>
      </c>
      <c r="E111" s="84">
        <v>0</v>
      </c>
      <c r="F111" s="84">
        <v>0</v>
      </c>
      <c r="G111" s="224">
        <f>SUM(D111:F111)</f>
        <v>0</v>
      </c>
      <c r="H111" s="235">
        <f t="shared" si="5"/>
        <v>0</v>
      </c>
    </row>
    <row r="112" spans="1:13" ht="15.6" hidden="1" customHeight="1">
      <c r="A112" s="216" t="s">
        <v>447</v>
      </c>
      <c r="B112" s="205" t="s">
        <v>93</v>
      </c>
      <c r="C112" s="20" t="s">
        <v>94</v>
      </c>
      <c r="D112" s="84">
        <v>0</v>
      </c>
      <c r="E112" s="84">
        <v>0</v>
      </c>
      <c r="F112" s="84">
        <v>0</v>
      </c>
      <c r="G112" s="224">
        <f>SUM(D112:F112)</f>
        <v>0</v>
      </c>
      <c r="H112" s="235">
        <f t="shared" si="5"/>
        <v>0</v>
      </c>
    </row>
    <row r="113" spans="1:8" ht="15.6" hidden="1" customHeight="1">
      <c r="A113" s="216" t="s">
        <v>447</v>
      </c>
      <c r="B113" s="205" t="s">
        <v>373</v>
      </c>
      <c r="C113" s="20" t="s">
        <v>374</v>
      </c>
      <c r="D113" s="84">
        <v>0</v>
      </c>
      <c r="E113" s="84">
        <v>0</v>
      </c>
      <c r="F113" s="84">
        <v>0</v>
      </c>
      <c r="G113" s="224">
        <f>SUM(D113:F113)</f>
        <v>0</v>
      </c>
      <c r="H113" s="235">
        <f t="shared" si="5"/>
        <v>0</v>
      </c>
    </row>
    <row r="114" spans="1:8" ht="15.6" hidden="1" customHeight="1">
      <c r="A114" s="216" t="s">
        <v>447</v>
      </c>
      <c r="B114" s="205" t="s">
        <v>95</v>
      </c>
      <c r="C114" s="20" t="s">
        <v>455</v>
      </c>
      <c r="D114" s="84">
        <v>0</v>
      </c>
      <c r="E114" s="84">
        <v>0</v>
      </c>
      <c r="F114" s="84">
        <v>0</v>
      </c>
      <c r="G114" s="224">
        <f>SUM(D114:F114)</f>
        <v>0</v>
      </c>
      <c r="H114" s="235">
        <f t="shared" si="5"/>
        <v>0</v>
      </c>
    </row>
    <row r="115" spans="1:8" ht="15.6" hidden="1" customHeight="1">
      <c r="A115" s="216" t="s">
        <v>447</v>
      </c>
      <c r="B115" s="205" t="s">
        <v>96</v>
      </c>
      <c r="C115" s="20" t="s">
        <v>456</v>
      </c>
      <c r="D115" s="84">
        <v>0</v>
      </c>
      <c r="E115" s="84">
        <v>0</v>
      </c>
      <c r="F115" s="84">
        <v>0</v>
      </c>
      <c r="G115" s="224">
        <f>SUM(D115:F115)</f>
        <v>0</v>
      </c>
      <c r="H115" s="235">
        <f t="shared" si="5"/>
        <v>0</v>
      </c>
    </row>
    <row r="116" spans="1:8" ht="15.6" hidden="1" customHeight="1">
      <c r="A116" s="216"/>
      <c r="B116" s="205"/>
      <c r="C116" s="20"/>
      <c r="D116" s="84"/>
      <c r="E116" s="84"/>
      <c r="F116" s="84"/>
      <c r="G116" s="224"/>
      <c r="H116" s="235"/>
    </row>
    <row r="117" spans="1:8" ht="15.6" hidden="1" customHeight="1">
      <c r="A117" s="215" t="s">
        <v>447</v>
      </c>
      <c r="B117" s="204">
        <v>2.02</v>
      </c>
      <c r="C117" s="90" t="s">
        <v>97</v>
      </c>
      <c r="D117" s="87">
        <f>SUM(D118:D121)</f>
        <v>0</v>
      </c>
      <c r="E117" s="87">
        <f>SUM(E118:E121)</f>
        <v>0</v>
      </c>
      <c r="F117" s="87">
        <f>SUM(F118:F121)</f>
        <v>0</v>
      </c>
      <c r="G117" s="225">
        <f>SUM(G118:G121)</f>
        <v>0</v>
      </c>
      <c r="H117" s="235">
        <f t="shared" si="5"/>
        <v>0</v>
      </c>
    </row>
    <row r="118" spans="1:8" ht="15.6" hidden="1" customHeight="1">
      <c r="A118" s="216" t="s">
        <v>447</v>
      </c>
      <c r="B118" s="205" t="s">
        <v>286</v>
      </c>
      <c r="C118" s="20" t="s">
        <v>287</v>
      </c>
      <c r="D118" s="84">
        <v>0</v>
      </c>
      <c r="E118" s="84">
        <v>0</v>
      </c>
      <c r="F118" s="84">
        <v>0</v>
      </c>
      <c r="G118" s="224">
        <f>SUM(D118:F118)</f>
        <v>0</v>
      </c>
      <c r="H118" s="235">
        <f t="shared" si="5"/>
        <v>0</v>
      </c>
    </row>
    <row r="119" spans="1:8" ht="15.6" hidden="1" customHeight="1">
      <c r="A119" s="216" t="s">
        <v>447</v>
      </c>
      <c r="B119" s="205" t="s">
        <v>98</v>
      </c>
      <c r="C119" s="20" t="s">
        <v>99</v>
      </c>
      <c r="D119" s="84">
        <v>0</v>
      </c>
      <c r="E119" s="84">
        <v>0</v>
      </c>
      <c r="F119" s="84">
        <v>0</v>
      </c>
      <c r="G119" s="224">
        <f>SUM(D119:F119)</f>
        <v>0</v>
      </c>
      <c r="H119" s="235">
        <f t="shared" si="5"/>
        <v>0</v>
      </c>
    </row>
    <row r="120" spans="1:8" ht="15.6" hidden="1" customHeight="1">
      <c r="A120" s="216" t="s">
        <v>447</v>
      </c>
      <c r="B120" s="205" t="s">
        <v>215</v>
      </c>
      <c r="C120" s="20" t="s">
        <v>216</v>
      </c>
      <c r="D120" s="84">
        <v>0</v>
      </c>
      <c r="E120" s="84">
        <v>0</v>
      </c>
      <c r="F120" s="84">
        <v>0</v>
      </c>
      <c r="G120" s="224">
        <f>SUM(D120:F120)</f>
        <v>0</v>
      </c>
      <c r="H120" s="235">
        <f t="shared" si="5"/>
        <v>0</v>
      </c>
    </row>
    <row r="121" spans="1:8" ht="15.6" hidden="1" customHeight="1">
      <c r="A121" s="216" t="s">
        <v>447</v>
      </c>
      <c r="B121" s="205" t="s">
        <v>270</v>
      </c>
      <c r="C121" s="20" t="s">
        <v>457</v>
      </c>
      <c r="D121" s="84">
        <v>0</v>
      </c>
      <c r="E121" s="84">
        <v>0</v>
      </c>
      <c r="F121" s="84">
        <v>0</v>
      </c>
      <c r="G121" s="224">
        <f>SUM(D121:F121)</f>
        <v>0</v>
      </c>
      <c r="H121" s="235">
        <f t="shared" si="5"/>
        <v>0</v>
      </c>
    </row>
    <row r="122" spans="1:8" ht="15.6" hidden="1" customHeight="1">
      <c r="A122" s="20"/>
      <c r="B122" s="205"/>
      <c r="C122" s="20"/>
      <c r="D122" s="84"/>
      <c r="E122" s="84"/>
      <c r="F122" s="84"/>
      <c r="G122" s="224"/>
      <c r="H122" s="235"/>
    </row>
    <row r="123" spans="1:8" ht="15.6" hidden="1" customHeight="1">
      <c r="A123" s="215" t="s">
        <v>447</v>
      </c>
      <c r="B123" s="204">
        <v>2.0299999999999998</v>
      </c>
      <c r="C123" s="90" t="s">
        <v>245</v>
      </c>
      <c r="D123" s="87">
        <f>SUM(D124:D130)</f>
        <v>0</v>
      </c>
      <c r="E123" s="87">
        <f>SUM(E124:E130)</f>
        <v>0</v>
      </c>
      <c r="F123" s="87">
        <f>SUM(F124:F130)</f>
        <v>0</v>
      </c>
      <c r="G123" s="225">
        <f>SUM(G124:G130)</f>
        <v>0</v>
      </c>
      <c r="H123" s="235">
        <f t="shared" si="5"/>
        <v>0</v>
      </c>
    </row>
    <row r="124" spans="1:8" ht="15.6" hidden="1" customHeight="1">
      <c r="A124" s="216" t="s">
        <v>447</v>
      </c>
      <c r="B124" s="205" t="s">
        <v>100</v>
      </c>
      <c r="C124" s="20" t="s">
        <v>101</v>
      </c>
      <c r="D124" s="84">
        <v>0</v>
      </c>
      <c r="E124" s="84">
        <v>0</v>
      </c>
      <c r="F124" s="84">
        <v>0</v>
      </c>
      <c r="G124" s="224">
        <f t="shared" ref="G124:G130" si="7">SUM(D124:F124)</f>
        <v>0</v>
      </c>
      <c r="H124" s="235">
        <f t="shared" si="5"/>
        <v>0</v>
      </c>
    </row>
    <row r="125" spans="1:8" ht="15.6" hidden="1" customHeight="1">
      <c r="A125" s="216" t="s">
        <v>447</v>
      </c>
      <c r="B125" s="205" t="s">
        <v>102</v>
      </c>
      <c r="C125" s="20" t="s">
        <v>285</v>
      </c>
      <c r="D125" s="84">
        <v>0</v>
      </c>
      <c r="E125" s="84">
        <v>0</v>
      </c>
      <c r="F125" s="84">
        <v>0</v>
      </c>
      <c r="G125" s="224">
        <f t="shared" si="7"/>
        <v>0</v>
      </c>
      <c r="H125" s="235">
        <f t="shared" si="5"/>
        <v>0</v>
      </c>
    </row>
    <row r="126" spans="1:8" ht="15.6" hidden="1" customHeight="1">
      <c r="A126" s="216" t="s">
        <v>447</v>
      </c>
      <c r="B126" s="205" t="s">
        <v>103</v>
      </c>
      <c r="C126" s="20" t="s">
        <v>104</v>
      </c>
      <c r="D126" s="84">
        <v>0</v>
      </c>
      <c r="E126" s="84">
        <v>0</v>
      </c>
      <c r="F126" s="84">
        <v>0</v>
      </c>
      <c r="G126" s="224">
        <f t="shared" si="7"/>
        <v>0</v>
      </c>
      <c r="H126" s="235">
        <f t="shared" si="5"/>
        <v>0</v>
      </c>
    </row>
    <row r="127" spans="1:8" ht="15.6" hidden="1" customHeight="1">
      <c r="A127" s="216" t="s">
        <v>447</v>
      </c>
      <c r="B127" s="205" t="s">
        <v>105</v>
      </c>
      <c r="C127" s="20" t="s">
        <v>246</v>
      </c>
      <c r="D127" s="84">
        <v>0</v>
      </c>
      <c r="E127" s="84">
        <v>0</v>
      </c>
      <c r="F127" s="84">
        <v>0</v>
      </c>
      <c r="G127" s="224">
        <f t="shared" si="7"/>
        <v>0</v>
      </c>
      <c r="H127" s="235">
        <f t="shared" si="5"/>
        <v>0</v>
      </c>
    </row>
    <row r="128" spans="1:8" ht="15.6" hidden="1" customHeight="1">
      <c r="A128" s="216" t="s">
        <v>447</v>
      </c>
      <c r="B128" s="205" t="s">
        <v>106</v>
      </c>
      <c r="C128" s="20" t="s">
        <v>107</v>
      </c>
      <c r="D128" s="84">
        <v>0</v>
      </c>
      <c r="E128" s="84">
        <v>0</v>
      </c>
      <c r="F128" s="84">
        <v>0</v>
      </c>
      <c r="G128" s="224">
        <f t="shared" si="7"/>
        <v>0</v>
      </c>
      <c r="H128" s="235">
        <f t="shared" si="5"/>
        <v>0</v>
      </c>
    </row>
    <row r="129" spans="1:9" ht="15.6" hidden="1" customHeight="1">
      <c r="A129" s="216" t="s">
        <v>447</v>
      </c>
      <c r="B129" s="205" t="s">
        <v>108</v>
      </c>
      <c r="C129" s="20" t="s">
        <v>109</v>
      </c>
      <c r="D129" s="84">
        <v>0</v>
      </c>
      <c r="E129" s="84">
        <v>0</v>
      </c>
      <c r="F129" s="84">
        <v>0</v>
      </c>
      <c r="G129" s="224">
        <f t="shared" si="7"/>
        <v>0</v>
      </c>
      <c r="H129" s="235">
        <f t="shared" si="5"/>
        <v>0</v>
      </c>
    </row>
    <row r="130" spans="1:9" ht="15.6" hidden="1" customHeight="1">
      <c r="A130" s="216" t="s">
        <v>447</v>
      </c>
      <c r="B130" s="205" t="s">
        <v>110</v>
      </c>
      <c r="C130" s="20" t="s">
        <v>111</v>
      </c>
      <c r="D130" s="84">
        <v>0</v>
      </c>
      <c r="E130" s="84">
        <v>0</v>
      </c>
      <c r="F130" s="84">
        <v>0</v>
      </c>
      <c r="G130" s="224">
        <f t="shared" si="7"/>
        <v>0</v>
      </c>
      <c r="H130" s="235">
        <f t="shared" si="5"/>
        <v>0</v>
      </c>
    </row>
    <row r="131" spans="1:9" ht="15.6" hidden="1" customHeight="1">
      <c r="A131" s="20"/>
      <c r="B131" s="205"/>
      <c r="C131" s="20"/>
      <c r="D131" s="84"/>
      <c r="E131" s="84"/>
      <c r="F131" s="84"/>
      <c r="G131" s="224"/>
      <c r="H131" s="235"/>
    </row>
    <row r="132" spans="1:9" ht="15.6" hidden="1" customHeight="1">
      <c r="A132" s="215" t="s">
        <v>447</v>
      </c>
      <c r="B132" s="204">
        <v>2.04</v>
      </c>
      <c r="C132" s="90" t="s">
        <v>112</v>
      </c>
      <c r="D132" s="87">
        <f>SUM(D133:D134)</f>
        <v>0</v>
      </c>
      <c r="E132" s="87">
        <f>SUM(E133:E134)</f>
        <v>0</v>
      </c>
      <c r="F132" s="87">
        <f>SUM(F133:F134)</f>
        <v>0</v>
      </c>
      <c r="G132" s="225">
        <f>SUM(G133:G134)</f>
        <v>0</v>
      </c>
      <c r="H132" s="235">
        <f t="shared" si="5"/>
        <v>0</v>
      </c>
    </row>
    <row r="133" spans="1:9" ht="15.6" hidden="1" customHeight="1">
      <c r="A133" s="216" t="s">
        <v>447</v>
      </c>
      <c r="B133" s="205" t="s">
        <v>113</v>
      </c>
      <c r="C133" s="20" t="s">
        <v>114</v>
      </c>
      <c r="D133" s="84">
        <v>0</v>
      </c>
      <c r="E133" s="84">
        <v>0</v>
      </c>
      <c r="F133" s="84">
        <v>0</v>
      </c>
      <c r="G133" s="224">
        <f>SUM(D133:F133)</f>
        <v>0</v>
      </c>
      <c r="H133" s="235">
        <f t="shared" si="5"/>
        <v>0</v>
      </c>
    </row>
    <row r="134" spans="1:9" ht="15.6" hidden="1" customHeight="1">
      <c r="A134" s="216" t="s">
        <v>447</v>
      </c>
      <c r="B134" s="205" t="s">
        <v>247</v>
      </c>
      <c r="C134" s="20" t="s">
        <v>248</v>
      </c>
      <c r="D134" s="84">
        <v>0</v>
      </c>
      <c r="E134" s="84">
        <v>0</v>
      </c>
      <c r="F134" s="84">
        <v>0</v>
      </c>
      <c r="G134" s="224">
        <f>SUM(D134:F134)</f>
        <v>0</v>
      </c>
      <c r="H134" s="235">
        <f t="shared" si="5"/>
        <v>0</v>
      </c>
    </row>
    <row r="135" spans="1:9" ht="15.6" hidden="1" customHeight="1">
      <c r="A135" s="20"/>
      <c r="B135" s="205"/>
      <c r="C135" s="20"/>
      <c r="D135" s="84"/>
      <c r="E135" s="84"/>
      <c r="F135" s="84"/>
      <c r="G135" s="224"/>
      <c r="H135" s="235"/>
    </row>
    <row r="136" spans="1:9" ht="15.6" hidden="1" customHeight="1">
      <c r="A136" s="215" t="s">
        <v>447</v>
      </c>
      <c r="B136" s="204">
        <v>2.99</v>
      </c>
      <c r="C136" s="90" t="s">
        <v>249</v>
      </c>
      <c r="D136" s="87">
        <f>SUM(D137:D144)</f>
        <v>0</v>
      </c>
      <c r="E136" s="87">
        <f>SUM(E137:E144)</f>
        <v>0</v>
      </c>
      <c r="F136" s="87">
        <f>SUM(F137:F144)</f>
        <v>0</v>
      </c>
      <c r="G136" s="225">
        <f>SUM(G137:G144)</f>
        <v>0</v>
      </c>
      <c r="H136" s="235">
        <f t="shared" si="5"/>
        <v>0</v>
      </c>
    </row>
    <row r="137" spans="1:9" ht="15.6" hidden="1" customHeight="1">
      <c r="A137" s="216" t="s">
        <v>447</v>
      </c>
      <c r="B137" s="205" t="s">
        <v>115</v>
      </c>
      <c r="C137" s="20" t="s">
        <v>116</v>
      </c>
      <c r="D137" s="84">
        <v>0</v>
      </c>
      <c r="E137" s="84">
        <v>0</v>
      </c>
      <c r="F137" s="84">
        <v>0</v>
      </c>
      <c r="G137" s="224">
        <f t="shared" ref="G137:G144" si="8">SUM(D137:F137)</f>
        <v>0</v>
      </c>
      <c r="H137" s="235">
        <f t="shared" si="5"/>
        <v>0</v>
      </c>
    </row>
    <row r="138" spans="1:9" ht="15.6" hidden="1" customHeight="1">
      <c r="A138" s="216" t="s">
        <v>447</v>
      </c>
      <c r="B138" s="205" t="s">
        <v>117</v>
      </c>
      <c r="C138" s="20" t="s">
        <v>118</v>
      </c>
      <c r="D138" s="84">
        <v>0</v>
      </c>
      <c r="E138" s="84">
        <v>0</v>
      </c>
      <c r="F138" s="84">
        <v>0</v>
      </c>
      <c r="G138" s="224">
        <f t="shared" si="8"/>
        <v>0</v>
      </c>
      <c r="H138" s="235">
        <f t="shared" si="5"/>
        <v>0</v>
      </c>
    </row>
    <row r="139" spans="1:9" ht="15.6" hidden="1" customHeight="1">
      <c r="A139" s="216" t="s">
        <v>447</v>
      </c>
      <c r="B139" s="205" t="s">
        <v>119</v>
      </c>
      <c r="C139" s="20" t="s">
        <v>250</v>
      </c>
      <c r="D139" s="84">
        <v>0</v>
      </c>
      <c r="E139" s="84">
        <v>0</v>
      </c>
      <c r="F139" s="84">
        <v>0</v>
      </c>
      <c r="G139" s="224">
        <f t="shared" si="8"/>
        <v>0</v>
      </c>
      <c r="H139" s="235">
        <f t="shared" si="5"/>
        <v>0</v>
      </c>
    </row>
    <row r="140" spans="1:9" ht="15.6" hidden="1" customHeight="1">
      <c r="A140" s="216" t="s">
        <v>447</v>
      </c>
      <c r="B140" s="205" t="s">
        <v>120</v>
      </c>
      <c r="C140" s="20" t="s">
        <v>121</v>
      </c>
      <c r="D140" s="84">
        <v>0</v>
      </c>
      <c r="E140" s="84">
        <v>0</v>
      </c>
      <c r="F140" s="84">
        <v>0</v>
      </c>
      <c r="G140" s="224">
        <f t="shared" si="8"/>
        <v>0</v>
      </c>
      <c r="H140" s="235">
        <f t="shared" si="5"/>
        <v>0</v>
      </c>
    </row>
    <row r="141" spans="1:9" ht="15.6" hidden="1" customHeight="1">
      <c r="A141" s="216" t="s">
        <v>447</v>
      </c>
      <c r="B141" s="205" t="s">
        <v>122</v>
      </c>
      <c r="C141" s="20" t="s">
        <v>123</v>
      </c>
      <c r="D141" s="84">
        <v>0</v>
      </c>
      <c r="E141" s="84">
        <v>0</v>
      </c>
      <c r="F141" s="84">
        <v>0</v>
      </c>
      <c r="G141" s="224">
        <f t="shared" si="8"/>
        <v>0</v>
      </c>
      <c r="H141" s="235">
        <f t="shared" si="5"/>
        <v>0</v>
      </c>
    </row>
    <row r="142" spans="1:9" ht="15.6" hidden="1" customHeight="1">
      <c r="A142" s="216" t="s">
        <v>447</v>
      </c>
      <c r="B142" s="205" t="s">
        <v>124</v>
      </c>
      <c r="C142" s="20" t="s">
        <v>125</v>
      </c>
      <c r="D142" s="84">
        <v>0</v>
      </c>
      <c r="E142" s="84">
        <v>0</v>
      </c>
      <c r="F142" s="84">
        <v>0</v>
      </c>
      <c r="G142" s="224">
        <f t="shared" si="8"/>
        <v>0</v>
      </c>
      <c r="H142" s="235">
        <f t="shared" si="5"/>
        <v>0</v>
      </c>
    </row>
    <row r="143" spans="1:9" ht="15.6" hidden="1" customHeight="1">
      <c r="A143" s="216" t="s">
        <v>447</v>
      </c>
      <c r="B143" s="205" t="s">
        <v>251</v>
      </c>
      <c r="C143" s="20" t="s">
        <v>252</v>
      </c>
      <c r="D143" s="84">
        <v>0</v>
      </c>
      <c r="E143" s="84">
        <v>0</v>
      </c>
      <c r="F143" s="84">
        <v>0</v>
      </c>
      <c r="G143" s="224">
        <f t="shared" si="8"/>
        <v>0</v>
      </c>
      <c r="H143" s="235">
        <f t="shared" si="5"/>
        <v>0</v>
      </c>
    </row>
    <row r="144" spans="1:9" ht="15.6" hidden="1" customHeight="1">
      <c r="A144" s="216" t="s">
        <v>447</v>
      </c>
      <c r="B144" s="205" t="s">
        <v>126</v>
      </c>
      <c r="C144" s="20" t="s">
        <v>127</v>
      </c>
      <c r="D144" s="84">
        <v>0</v>
      </c>
      <c r="E144" s="84">
        <v>0</v>
      </c>
      <c r="F144" s="84">
        <v>0</v>
      </c>
      <c r="G144" s="224">
        <f t="shared" si="8"/>
        <v>0</v>
      </c>
      <c r="H144" s="235">
        <f t="shared" si="5"/>
        <v>0</v>
      </c>
      <c r="I144" s="61"/>
    </row>
    <row r="145" spans="1:13" ht="15.6" hidden="1" customHeight="1">
      <c r="A145" s="20"/>
      <c r="B145" s="205"/>
      <c r="C145" s="20"/>
      <c r="D145" s="84"/>
      <c r="E145" s="84"/>
      <c r="F145" s="84"/>
      <c r="G145" s="224"/>
      <c r="H145" s="235"/>
    </row>
    <row r="146" spans="1:13" ht="15.6" hidden="1" customHeight="1">
      <c r="A146" s="20"/>
      <c r="B146" s="205"/>
      <c r="C146" s="20"/>
      <c r="D146" s="84"/>
      <c r="E146" s="84"/>
      <c r="F146" s="84"/>
      <c r="G146" s="224"/>
      <c r="H146" s="235"/>
    </row>
    <row r="147" spans="1:13" s="79" customFormat="1" ht="15.6" hidden="1" customHeight="1">
      <c r="A147" s="142"/>
      <c r="B147" s="206">
        <v>3</v>
      </c>
      <c r="C147" s="91" t="s">
        <v>167</v>
      </c>
      <c r="D147" s="82">
        <f>+D149+D154</f>
        <v>0</v>
      </c>
      <c r="E147" s="82">
        <f>+E149+E154</f>
        <v>0</v>
      </c>
      <c r="F147" s="82">
        <f>+F149+F154</f>
        <v>0</v>
      </c>
      <c r="G147" s="223">
        <f>+G149+G154</f>
        <v>0</v>
      </c>
      <c r="H147" s="235">
        <f t="shared" si="5"/>
        <v>0</v>
      </c>
    </row>
    <row r="148" spans="1:13" ht="15.6" hidden="1" customHeight="1">
      <c r="A148" s="20"/>
      <c r="B148" s="205"/>
      <c r="C148" s="20"/>
      <c r="D148" s="84"/>
      <c r="E148" s="84"/>
      <c r="F148" s="84"/>
      <c r="G148" s="224"/>
      <c r="H148" s="235">
        <f t="shared" si="5"/>
        <v>0</v>
      </c>
    </row>
    <row r="149" spans="1:13" ht="15.6" hidden="1" customHeight="1">
      <c r="A149" s="215" t="s">
        <v>447</v>
      </c>
      <c r="B149" s="204">
        <v>3.02</v>
      </c>
      <c r="C149" s="90" t="s">
        <v>253</v>
      </c>
      <c r="D149" s="87">
        <f>+D151+D152+D150</f>
        <v>0</v>
      </c>
      <c r="E149" s="87">
        <f>+E151+E152+E150</f>
        <v>0</v>
      </c>
      <c r="F149" s="87">
        <f>+F151+F152+F150</f>
        <v>0</v>
      </c>
      <c r="G149" s="225">
        <f>+G151+G152+G150</f>
        <v>0</v>
      </c>
      <c r="H149" s="235">
        <f t="shared" ref="H149:H214" si="9">+G149/$G$17</f>
        <v>0</v>
      </c>
    </row>
    <row r="150" spans="1:13" ht="15.6" hidden="1" customHeight="1">
      <c r="A150" s="216" t="s">
        <v>447</v>
      </c>
      <c r="B150" s="205" t="s">
        <v>555</v>
      </c>
      <c r="C150" s="20" t="s">
        <v>556</v>
      </c>
      <c r="D150" s="84">
        <v>0</v>
      </c>
      <c r="E150" s="84">
        <v>0</v>
      </c>
      <c r="F150" s="84">
        <v>0</v>
      </c>
      <c r="G150" s="224">
        <f>SUM(D150:F150)</f>
        <v>0</v>
      </c>
      <c r="H150" s="235">
        <f t="shared" si="9"/>
        <v>0</v>
      </c>
    </row>
    <row r="151" spans="1:13" ht="15.6" hidden="1" customHeight="1">
      <c r="A151" s="216" t="s">
        <v>447</v>
      </c>
      <c r="B151" s="205" t="s">
        <v>128</v>
      </c>
      <c r="C151" s="20" t="s">
        <v>458</v>
      </c>
      <c r="D151" s="84">
        <v>0</v>
      </c>
      <c r="E151" s="84">
        <v>0</v>
      </c>
      <c r="F151" s="84">
        <v>0</v>
      </c>
      <c r="G151" s="224">
        <f>SUM(D151:F151)</f>
        <v>0</v>
      </c>
      <c r="H151" s="235">
        <f t="shared" si="9"/>
        <v>0</v>
      </c>
    </row>
    <row r="152" spans="1:13" ht="15.6" hidden="1" customHeight="1">
      <c r="A152" s="216" t="s">
        <v>447</v>
      </c>
      <c r="B152" s="205" t="s">
        <v>129</v>
      </c>
      <c r="C152" s="20" t="s">
        <v>459</v>
      </c>
      <c r="D152" s="84">
        <v>0</v>
      </c>
      <c r="E152" s="84">
        <v>0</v>
      </c>
      <c r="F152" s="84">
        <v>0</v>
      </c>
      <c r="G152" s="224">
        <f>SUM(D152:F152)</f>
        <v>0</v>
      </c>
      <c r="H152" s="235">
        <f t="shared" si="9"/>
        <v>0</v>
      </c>
    </row>
    <row r="153" spans="1:13" ht="15.6" hidden="1" customHeight="1">
      <c r="A153" s="20"/>
      <c r="B153" s="205"/>
      <c r="C153" s="20"/>
      <c r="D153" s="84"/>
      <c r="E153" s="84"/>
      <c r="F153" s="84"/>
      <c r="G153" s="224"/>
      <c r="H153" s="235">
        <f t="shared" si="9"/>
        <v>0</v>
      </c>
    </row>
    <row r="154" spans="1:13" ht="15.6" hidden="1" customHeight="1">
      <c r="A154" s="215" t="s">
        <v>447</v>
      </c>
      <c r="B154" s="204">
        <v>3.04</v>
      </c>
      <c r="C154" s="90" t="s">
        <v>263</v>
      </c>
      <c r="D154" s="82">
        <f>+D155</f>
        <v>0</v>
      </c>
      <c r="E154" s="82">
        <f>+E155</f>
        <v>0</v>
      </c>
      <c r="F154" s="82">
        <f>+F155</f>
        <v>0</v>
      </c>
      <c r="G154" s="223">
        <f>+G155</f>
        <v>0</v>
      </c>
      <c r="H154" s="235">
        <f t="shared" si="9"/>
        <v>0</v>
      </c>
    </row>
    <row r="155" spans="1:13" ht="15.6" hidden="1" customHeight="1">
      <c r="A155" s="216" t="s">
        <v>447</v>
      </c>
      <c r="B155" s="205" t="s">
        <v>264</v>
      </c>
      <c r="C155" s="20" t="s">
        <v>265</v>
      </c>
      <c r="D155" s="84">
        <v>0</v>
      </c>
      <c r="E155" s="84">
        <v>0</v>
      </c>
      <c r="F155" s="84">
        <v>0</v>
      </c>
      <c r="G155" s="224">
        <f>SUM(D155:F155)</f>
        <v>0</v>
      </c>
      <c r="H155" s="235">
        <f t="shared" si="9"/>
        <v>0</v>
      </c>
    </row>
    <row r="156" spans="1:13" ht="15.6" hidden="1" customHeight="1">
      <c r="A156" s="20"/>
      <c r="B156" s="205"/>
      <c r="C156" s="20"/>
      <c r="D156" s="84"/>
      <c r="E156" s="84"/>
      <c r="F156" s="84"/>
      <c r="G156" s="224"/>
      <c r="H156" s="235"/>
    </row>
    <row r="157" spans="1:13" ht="15.6" hidden="1" customHeight="1">
      <c r="A157" s="20"/>
      <c r="B157" s="205"/>
      <c r="C157" s="20"/>
      <c r="D157" s="84"/>
      <c r="E157" s="84"/>
      <c r="F157" s="84"/>
      <c r="G157" s="224"/>
      <c r="H157" s="235"/>
    </row>
    <row r="158" spans="1:13" s="79" customFormat="1" ht="15.6" customHeight="1">
      <c r="A158" s="214">
        <v>2</v>
      </c>
      <c r="B158" s="201">
        <v>5</v>
      </c>
      <c r="C158" s="81" t="s">
        <v>153</v>
      </c>
      <c r="D158" s="82">
        <f>+D160+D170+D179+D176</f>
        <v>0</v>
      </c>
      <c r="E158" s="82">
        <f>+E160+E170+E179+E176</f>
        <v>189913685</v>
      </c>
      <c r="F158" s="82">
        <f>+F160+F170+F179+F176</f>
        <v>49994905.850000001</v>
      </c>
      <c r="G158" s="223">
        <f>+G160+G170+G179+G176</f>
        <v>239908590.84999999</v>
      </c>
      <c r="H158" s="234">
        <f t="shared" si="9"/>
        <v>1</v>
      </c>
      <c r="I158" s="61"/>
      <c r="J158" s="80"/>
      <c r="K158" s="80"/>
      <c r="L158" s="80"/>
      <c r="M158" s="80"/>
    </row>
    <row r="159" spans="1:13">
      <c r="A159" s="20"/>
      <c r="B159" s="205"/>
      <c r="C159" s="20"/>
      <c r="D159" s="84"/>
      <c r="E159" s="84"/>
      <c r="F159" s="84"/>
      <c r="G159" s="224"/>
      <c r="H159" s="235"/>
    </row>
    <row r="160" spans="1:13" ht="15.6" customHeight="1">
      <c r="A160" s="215" t="s">
        <v>460</v>
      </c>
      <c r="B160" s="204">
        <v>5.01</v>
      </c>
      <c r="C160" s="90" t="s">
        <v>254</v>
      </c>
      <c r="D160" s="87">
        <f>SUM(D161:D168)</f>
        <v>0</v>
      </c>
      <c r="E160" s="87">
        <f>SUM(E161:E168)</f>
        <v>101349310</v>
      </c>
      <c r="F160" s="87">
        <f>SUM(F161:F168)</f>
        <v>49994905.850000001</v>
      </c>
      <c r="G160" s="225">
        <f>SUM(G161:G168)</f>
        <v>151344215.84999999</v>
      </c>
      <c r="H160" s="235">
        <f t="shared" si="9"/>
        <v>0.63084116877092644</v>
      </c>
    </row>
    <row r="161" spans="1:9" hidden="1">
      <c r="A161" s="216" t="s">
        <v>460</v>
      </c>
      <c r="B161" s="205" t="s">
        <v>154</v>
      </c>
      <c r="C161" s="20" t="s">
        <v>461</v>
      </c>
      <c r="D161" s="84">
        <v>0</v>
      </c>
      <c r="E161" s="84">
        <v>0</v>
      </c>
      <c r="F161" s="84">
        <v>0</v>
      </c>
      <c r="G161" s="224">
        <f t="shared" ref="G161:G168" si="10">SUM(D161:F161)</f>
        <v>0</v>
      </c>
      <c r="H161" s="235">
        <f t="shared" si="9"/>
        <v>0</v>
      </c>
    </row>
    <row r="162" spans="1:9">
      <c r="A162" s="216" t="s">
        <v>460</v>
      </c>
      <c r="B162" s="205" t="s">
        <v>205</v>
      </c>
      <c r="C162" s="20" t="s">
        <v>206</v>
      </c>
      <c r="D162" s="84">
        <v>0</v>
      </c>
      <c r="E162" s="84">
        <v>101349310</v>
      </c>
      <c r="F162" s="84">
        <v>49994905.850000001</v>
      </c>
      <c r="G162" s="224">
        <f t="shared" si="10"/>
        <v>151344215.84999999</v>
      </c>
      <c r="H162" s="235">
        <f t="shared" si="9"/>
        <v>0.63084116877092644</v>
      </c>
      <c r="I162" s="61"/>
    </row>
    <row r="163" spans="1:9" hidden="1">
      <c r="A163" s="216" t="s">
        <v>460</v>
      </c>
      <c r="B163" s="205" t="s">
        <v>155</v>
      </c>
      <c r="C163" s="20" t="s">
        <v>156</v>
      </c>
      <c r="D163" s="84">
        <v>0</v>
      </c>
      <c r="E163" s="84">
        <v>0</v>
      </c>
      <c r="F163" s="84">
        <v>0</v>
      </c>
      <c r="G163" s="224">
        <v>0</v>
      </c>
      <c r="H163" s="235">
        <f t="shared" si="9"/>
        <v>0</v>
      </c>
    </row>
    <row r="164" spans="1:9" hidden="1">
      <c r="A164" s="216" t="s">
        <v>460</v>
      </c>
      <c r="B164" s="205" t="s">
        <v>157</v>
      </c>
      <c r="C164" s="20" t="s">
        <v>158</v>
      </c>
      <c r="D164" s="84">
        <v>0</v>
      </c>
      <c r="E164" s="84">
        <v>0</v>
      </c>
      <c r="F164" s="84">
        <v>0</v>
      </c>
      <c r="G164" s="224">
        <v>0</v>
      </c>
      <c r="H164" s="235">
        <f t="shared" si="9"/>
        <v>0</v>
      </c>
    </row>
    <row r="165" spans="1:9" hidden="1">
      <c r="A165" s="216" t="s">
        <v>460</v>
      </c>
      <c r="B165" s="205" t="s">
        <v>159</v>
      </c>
      <c r="C165" s="20" t="s">
        <v>462</v>
      </c>
      <c r="D165" s="84">
        <v>0</v>
      </c>
      <c r="E165" s="84">
        <v>0</v>
      </c>
      <c r="F165" s="84">
        <v>0</v>
      </c>
      <c r="G165" s="224">
        <f t="shared" si="10"/>
        <v>0</v>
      </c>
      <c r="H165" s="235">
        <f>+G165/$G$17</f>
        <v>0</v>
      </c>
    </row>
    <row r="166" spans="1:9" hidden="1">
      <c r="A166" s="216" t="s">
        <v>460</v>
      </c>
      <c r="B166" s="205" t="s">
        <v>217</v>
      </c>
      <c r="C166" s="20" t="s">
        <v>218</v>
      </c>
      <c r="D166" s="84">
        <v>0</v>
      </c>
      <c r="E166" s="84">
        <v>0</v>
      </c>
      <c r="F166" s="84">
        <v>0</v>
      </c>
      <c r="G166" s="224">
        <f t="shared" si="10"/>
        <v>0</v>
      </c>
      <c r="H166" s="235">
        <f t="shared" si="9"/>
        <v>0</v>
      </c>
    </row>
    <row r="167" spans="1:9" hidden="1">
      <c r="A167" s="216" t="s">
        <v>460</v>
      </c>
      <c r="B167" s="205" t="s">
        <v>183</v>
      </c>
      <c r="C167" s="20" t="s">
        <v>184</v>
      </c>
      <c r="D167" s="84">
        <v>0</v>
      </c>
      <c r="E167" s="84">
        <v>0</v>
      </c>
      <c r="F167" s="84">
        <v>0</v>
      </c>
      <c r="G167" s="224">
        <f t="shared" si="10"/>
        <v>0</v>
      </c>
      <c r="H167" s="235">
        <f t="shared" si="9"/>
        <v>0</v>
      </c>
    </row>
    <row r="168" spans="1:9" hidden="1">
      <c r="A168" s="216" t="s">
        <v>460</v>
      </c>
      <c r="B168" s="205" t="s">
        <v>160</v>
      </c>
      <c r="C168" s="92" t="s">
        <v>463</v>
      </c>
      <c r="D168" s="84">
        <v>0</v>
      </c>
      <c r="E168" s="84">
        <v>0</v>
      </c>
      <c r="F168" s="84">
        <v>0</v>
      </c>
      <c r="G168" s="224">
        <f t="shared" si="10"/>
        <v>0</v>
      </c>
      <c r="H168" s="235">
        <f>+G168/$G$17</f>
        <v>0</v>
      </c>
    </row>
    <row r="169" spans="1:9">
      <c r="A169" s="20"/>
      <c r="B169" s="205"/>
      <c r="C169" s="92"/>
      <c r="D169" s="84"/>
      <c r="E169" s="84"/>
      <c r="F169" s="84"/>
      <c r="G169" s="224"/>
      <c r="H169" s="235"/>
    </row>
    <row r="170" spans="1:9">
      <c r="A170" s="215">
        <v>2.1</v>
      </c>
      <c r="B170" s="204">
        <v>5.0199999999999996</v>
      </c>
      <c r="C170" s="93" t="s">
        <v>255</v>
      </c>
      <c r="D170" s="87">
        <f>SUM(D171:D174)</f>
        <v>0</v>
      </c>
      <c r="E170" s="87">
        <f>SUM(E171:E174)</f>
        <v>88564375</v>
      </c>
      <c r="F170" s="87">
        <f>SUM(F171:F174)</f>
        <v>0</v>
      </c>
      <c r="G170" s="225">
        <f>SUM(G171:G174)</f>
        <v>88564375</v>
      </c>
      <c r="H170" s="235">
        <f t="shared" si="9"/>
        <v>0.3691588312290735</v>
      </c>
    </row>
    <row r="171" spans="1:9" hidden="1">
      <c r="A171" s="216" t="s">
        <v>464</v>
      </c>
      <c r="B171" s="205" t="s">
        <v>186</v>
      </c>
      <c r="C171" s="92" t="s">
        <v>21</v>
      </c>
      <c r="D171" s="84">
        <v>0</v>
      </c>
      <c r="E171" s="84">
        <v>0</v>
      </c>
      <c r="F171" s="84">
        <v>0</v>
      </c>
      <c r="G171" s="224">
        <v>0</v>
      </c>
      <c r="H171" s="235">
        <f t="shared" si="9"/>
        <v>0</v>
      </c>
    </row>
    <row r="172" spans="1:9">
      <c r="A172" s="216" t="s">
        <v>465</v>
      </c>
      <c r="B172" s="205" t="s">
        <v>219</v>
      </c>
      <c r="C172" s="92" t="s">
        <v>1015</v>
      </c>
      <c r="D172" s="84">
        <v>0</v>
      </c>
      <c r="E172" s="84">
        <v>88564375</v>
      </c>
      <c r="F172" s="84">
        <v>0</v>
      </c>
      <c r="G172" s="224">
        <f t="shared" ref="G172" si="11">SUM(D172:F172)</f>
        <v>88564375</v>
      </c>
      <c r="H172" s="235">
        <f>+G172/$G$17</f>
        <v>0.3691588312290735</v>
      </c>
    </row>
    <row r="173" spans="1:9" hidden="1">
      <c r="A173" s="216" t="s">
        <v>466</v>
      </c>
      <c r="B173" s="205" t="s">
        <v>220</v>
      </c>
      <c r="C173" s="92" t="s">
        <v>221</v>
      </c>
      <c r="D173" s="84">
        <v>0</v>
      </c>
      <c r="E173" s="84">
        <v>0</v>
      </c>
      <c r="F173" s="84">
        <v>0</v>
      </c>
      <c r="G173" s="224">
        <v>0</v>
      </c>
      <c r="H173" s="235">
        <f t="shared" si="9"/>
        <v>0</v>
      </c>
    </row>
    <row r="174" spans="1:9" hidden="1">
      <c r="A174" s="216" t="s">
        <v>467</v>
      </c>
      <c r="B174" s="205" t="s">
        <v>222</v>
      </c>
      <c r="C174" s="92" t="s">
        <v>223</v>
      </c>
      <c r="D174" s="84">
        <v>0</v>
      </c>
      <c r="E174" s="84">
        <v>0</v>
      </c>
      <c r="F174" s="84">
        <v>0</v>
      </c>
      <c r="G174" s="224">
        <v>0</v>
      </c>
      <c r="H174" s="235">
        <f t="shared" si="9"/>
        <v>0</v>
      </c>
    </row>
    <row r="175" spans="1:9" hidden="1">
      <c r="A175" s="20"/>
      <c r="B175" s="205"/>
      <c r="C175" s="92"/>
      <c r="D175" s="84"/>
      <c r="E175" s="84"/>
      <c r="F175" s="84"/>
      <c r="G175" s="224"/>
      <c r="H175" s="235"/>
    </row>
    <row r="176" spans="1:9" hidden="1">
      <c r="A176" s="215">
        <v>2.2000000000000002</v>
      </c>
      <c r="B176" s="204">
        <v>5.03</v>
      </c>
      <c r="C176" s="93" t="s">
        <v>278</v>
      </c>
      <c r="D176" s="87">
        <f>+D177</f>
        <v>0</v>
      </c>
      <c r="E176" s="87">
        <f>+E177</f>
        <v>0</v>
      </c>
      <c r="F176" s="87">
        <f>+F177</f>
        <v>0</v>
      </c>
      <c r="G176" s="225">
        <f>SUM(D176:F176)</f>
        <v>0</v>
      </c>
      <c r="H176" s="235">
        <f t="shared" si="9"/>
        <v>0</v>
      </c>
    </row>
    <row r="177" spans="1:13" hidden="1">
      <c r="A177" s="216" t="s">
        <v>468</v>
      </c>
      <c r="B177" s="205" t="s">
        <v>279</v>
      </c>
      <c r="C177" s="92" t="s">
        <v>280</v>
      </c>
      <c r="D177" s="84">
        <v>0</v>
      </c>
      <c r="E177" s="84">
        <v>0</v>
      </c>
      <c r="F177" s="84">
        <v>0</v>
      </c>
      <c r="G177" s="224">
        <f>SUM(D177:F177)</f>
        <v>0</v>
      </c>
      <c r="H177" s="235">
        <f t="shared" si="9"/>
        <v>0</v>
      </c>
    </row>
    <row r="178" spans="1:13" hidden="1">
      <c r="A178" s="20"/>
      <c r="B178" s="205"/>
      <c r="C178" s="92"/>
      <c r="D178" s="84"/>
      <c r="E178" s="84"/>
      <c r="F178" s="84"/>
      <c r="G178" s="224"/>
      <c r="H178" s="235"/>
    </row>
    <row r="179" spans="1:13" hidden="1">
      <c r="A179" s="215">
        <v>2.2000000000000002</v>
      </c>
      <c r="B179" s="204">
        <v>5.99</v>
      </c>
      <c r="C179" s="93" t="s">
        <v>288</v>
      </c>
      <c r="D179" s="87">
        <f>SUM(D180:D181:D182)</f>
        <v>0</v>
      </c>
      <c r="E179" s="87">
        <f>SUM(E180:E181:E182)</f>
        <v>0</v>
      </c>
      <c r="F179" s="87">
        <f>SUM(F180:F181:F182)</f>
        <v>0</v>
      </c>
      <c r="G179" s="225">
        <f>SUM(D179:F179)</f>
        <v>0</v>
      </c>
      <c r="H179" s="235">
        <f t="shared" si="9"/>
        <v>0</v>
      </c>
    </row>
    <row r="180" spans="1:13" hidden="1">
      <c r="A180" s="216" t="s">
        <v>470</v>
      </c>
      <c r="B180" s="205" t="s">
        <v>588</v>
      </c>
      <c r="C180" s="92" t="s">
        <v>589</v>
      </c>
      <c r="D180" s="84">
        <v>0</v>
      </c>
      <c r="E180" s="84">
        <v>0</v>
      </c>
      <c r="F180" s="84">
        <v>0</v>
      </c>
      <c r="G180" s="224">
        <f>SUM(D180:F180)</f>
        <v>0</v>
      </c>
      <c r="H180" s="235">
        <f t="shared" si="9"/>
        <v>0</v>
      </c>
    </row>
    <row r="181" spans="1:13" hidden="1">
      <c r="A181" s="216" t="s">
        <v>469</v>
      </c>
      <c r="B181" s="205" t="s">
        <v>409</v>
      </c>
      <c r="C181" s="92" t="s">
        <v>410</v>
      </c>
      <c r="D181" s="84">
        <v>0</v>
      </c>
      <c r="E181" s="84">
        <v>0</v>
      </c>
      <c r="F181" s="84">
        <v>0</v>
      </c>
      <c r="G181" s="224">
        <v>0</v>
      </c>
      <c r="H181" s="235">
        <f t="shared" si="9"/>
        <v>0</v>
      </c>
    </row>
    <row r="182" spans="1:13" hidden="1">
      <c r="A182" s="216" t="s">
        <v>470</v>
      </c>
      <c r="B182" s="205" t="s">
        <v>289</v>
      </c>
      <c r="C182" s="92" t="s">
        <v>290</v>
      </c>
      <c r="D182" s="84">
        <v>0</v>
      </c>
      <c r="E182" s="84">
        <v>0</v>
      </c>
      <c r="F182" s="84">
        <v>0</v>
      </c>
      <c r="G182" s="224">
        <f>SUM(D182:F182)</f>
        <v>0</v>
      </c>
      <c r="H182" s="235">
        <f t="shared" si="9"/>
        <v>0</v>
      </c>
    </row>
    <row r="183" spans="1:13" hidden="1">
      <c r="A183" s="216"/>
      <c r="B183" s="205"/>
      <c r="C183" s="92"/>
      <c r="D183" s="84"/>
      <c r="E183" s="84"/>
      <c r="F183" s="84"/>
      <c r="G183" s="224"/>
      <c r="H183" s="235"/>
    </row>
    <row r="184" spans="1:13" hidden="1">
      <c r="A184" s="20"/>
      <c r="B184" s="205"/>
      <c r="C184" s="20"/>
      <c r="D184" s="84"/>
      <c r="E184" s="84"/>
      <c r="F184" s="84"/>
      <c r="G184" s="224"/>
      <c r="H184" s="235"/>
    </row>
    <row r="185" spans="1:13" s="79" customFormat="1" hidden="1">
      <c r="A185" s="214">
        <v>1.3</v>
      </c>
      <c r="B185" s="201" t="s">
        <v>130</v>
      </c>
      <c r="C185" s="81" t="s">
        <v>5</v>
      </c>
      <c r="D185" s="82">
        <f>+D187+D209+D217+D237+D214</f>
        <v>0</v>
      </c>
      <c r="E185" s="82">
        <f>+E187+E209+E217+E237+E214</f>
        <v>0</v>
      </c>
      <c r="F185" s="82">
        <f>+F187+F209+F217+F237+F214</f>
        <v>0</v>
      </c>
      <c r="G185" s="223">
        <f>+G187+G209+G217+G237+G214</f>
        <v>0</v>
      </c>
      <c r="H185" s="234">
        <f t="shared" si="9"/>
        <v>0</v>
      </c>
      <c r="I185" s="61"/>
      <c r="J185" s="80"/>
      <c r="K185" s="80"/>
      <c r="L185" s="80"/>
      <c r="M185" s="80"/>
    </row>
    <row r="186" spans="1:13" hidden="1">
      <c r="A186" s="20"/>
      <c r="B186" s="203"/>
      <c r="C186" s="92"/>
      <c r="D186" s="84"/>
      <c r="E186" s="84"/>
      <c r="F186" s="84"/>
      <c r="G186" s="224"/>
      <c r="H186" s="235"/>
    </row>
    <row r="187" spans="1:13" hidden="1">
      <c r="A187" s="215" t="s">
        <v>454</v>
      </c>
      <c r="B187" s="201" t="s">
        <v>131</v>
      </c>
      <c r="C187" s="90" t="s">
        <v>132</v>
      </c>
      <c r="D187" s="87">
        <f>+D188+D190+D198+D205</f>
        <v>0</v>
      </c>
      <c r="E187" s="87">
        <f>+E188+E190+E198+E205</f>
        <v>0</v>
      </c>
      <c r="F187" s="87">
        <f>+F188+F190+F198+F205</f>
        <v>0</v>
      </c>
      <c r="G187" s="225">
        <f>+G188+G190+G198+G205</f>
        <v>0</v>
      </c>
      <c r="H187" s="235">
        <f t="shared" si="9"/>
        <v>0</v>
      </c>
    </row>
    <row r="188" spans="1:13" hidden="1">
      <c r="A188" s="216" t="s">
        <v>454</v>
      </c>
      <c r="B188" s="203" t="s">
        <v>133</v>
      </c>
      <c r="C188" s="20" t="s">
        <v>134</v>
      </c>
      <c r="D188" s="84">
        <f>+D189</f>
        <v>0</v>
      </c>
      <c r="E188" s="84">
        <f>+E189</f>
        <v>0</v>
      </c>
      <c r="F188" s="84">
        <f>+F189</f>
        <v>0</v>
      </c>
      <c r="G188" s="224">
        <f>+G189</f>
        <v>0</v>
      </c>
      <c r="H188" s="235">
        <f t="shared" si="9"/>
        <v>0</v>
      </c>
    </row>
    <row r="189" spans="1:13" ht="20.399999999999999" hidden="1">
      <c r="A189" s="216"/>
      <c r="B189" s="207" t="s">
        <v>187</v>
      </c>
      <c r="C189" s="124" t="s">
        <v>406</v>
      </c>
      <c r="D189" s="125">
        <v>0</v>
      </c>
      <c r="E189" s="125">
        <v>0</v>
      </c>
      <c r="F189" s="125">
        <v>0</v>
      </c>
      <c r="G189" s="226">
        <f>SUM(D189:F189)</f>
        <v>0</v>
      </c>
      <c r="H189" s="377">
        <f t="shared" si="9"/>
        <v>0</v>
      </c>
    </row>
    <row r="190" spans="1:13" hidden="1">
      <c r="A190" s="216" t="s">
        <v>454</v>
      </c>
      <c r="B190" s="203" t="s">
        <v>136</v>
      </c>
      <c r="C190" s="20" t="s">
        <v>137</v>
      </c>
      <c r="D190" s="84">
        <f>SUM(D191:D197)</f>
        <v>0</v>
      </c>
      <c r="E190" s="84">
        <f t="shared" ref="E190:G190" si="12">SUM(E191:E197)</f>
        <v>0</v>
      </c>
      <c r="F190" s="84">
        <f t="shared" si="12"/>
        <v>0</v>
      </c>
      <c r="G190" s="84">
        <f t="shared" si="12"/>
        <v>0</v>
      </c>
      <c r="H190" s="235">
        <f t="shared" si="9"/>
        <v>0</v>
      </c>
    </row>
    <row r="191" spans="1:13" ht="20.399999999999999" hidden="1">
      <c r="A191" s="216"/>
      <c r="B191" s="207" t="s">
        <v>187</v>
      </c>
      <c r="C191" s="124" t="s">
        <v>734</v>
      </c>
      <c r="D191" s="125">
        <v>0</v>
      </c>
      <c r="E191" s="125">
        <v>0</v>
      </c>
      <c r="F191" s="125">
        <v>0</v>
      </c>
      <c r="G191" s="226">
        <f t="shared" ref="G191:G197" si="13">SUM(D191:F191)</f>
        <v>0</v>
      </c>
      <c r="H191" s="377">
        <f t="shared" si="9"/>
        <v>0</v>
      </c>
    </row>
    <row r="192" spans="1:13" ht="20.399999999999999" hidden="1">
      <c r="A192" s="216"/>
      <c r="B192" s="207" t="s">
        <v>191</v>
      </c>
      <c r="C192" s="124" t="s">
        <v>604</v>
      </c>
      <c r="D192" s="125">
        <v>0</v>
      </c>
      <c r="E192" s="125">
        <v>0</v>
      </c>
      <c r="F192" s="125">
        <v>0</v>
      </c>
      <c r="G192" s="226">
        <f t="shared" si="13"/>
        <v>0</v>
      </c>
      <c r="H192" s="377">
        <f t="shared" si="9"/>
        <v>0</v>
      </c>
    </row>
    <row r="193" spans="1:8" ht="11.4" hidden="1">
      <c r="A193" s="216"/>
      <c r="B193" s="207" t="s">
        <v>189</v>
      </c>
      <c r="C193" s="124" t="s">
        <v>605</v>
      </c>
      <c r="D193" s="125">
        <v>0</v>
      </c>
      <c r="E193" s="125">
        <v>0</v>
      </c>
      <c r="F193" s="125">
        <v>0</v>
      </c>
      <c r="G193" s="226">
        <f t="shared" si="13"/>
        <v>0</v>
      </c>
      <c r="H193" s="377">
        <f t="shared" si="9"/>
        <v>0</v>
      </c>
    </row>
    <row r="194" spans="1:8" ht="11.4" hidden="1">
      <c r="A194" s="216"/>
      <c r="B194" s="207" t="s">
        <v>188</v>
      </c>
      <c r="C194" s="124" t="s">
        <v>590</v>
      </c>
      <c r="D194" s="125">
        <v>0</v>
      </c>
      <c r="E194" s="125">
        <v>0</v>
      </c>
      <c r="F194" s="125">
        <v>0</v>
      </c>
      <c r="G194" s="226">
        <f t="shared" si="13"/>
        <v>0</v>
      </c>
      <c r="H194" s="235">
        <f t="shared" si="9"/>
        <v>0</v>
      </c>
    </row>
    <row r="195" spans="1:8" ht="20.399999999999999" hidden="1">
      <c r="A195" s="216"/>
      <c r="B195" s="207" t="s">
        <v>190</v>
      </c>
      <c r="C195" s="124" t="s">
        <v>591</v>
      </c>
      <c r="D195" s="125">
        <v>0</v>
      </c>
      <c r="E195" s="125">
        <v>0</v>
      </c>
      <c r="F195" s="125">
        <v>0</v>
      </c>
      <c r="G195" s="226">
        <f t="shared" si="13"/>
        <v>0</v>
      </c>
      <c r="H195" s="235">
        <f t="shared" si="9"/>
        <v>0</v>
      </c>
    </row>
    <row r="196" spans="1:8" ht="20.399999999999999" hidden="1">
      <c r="A196" s="216"/>
      <c r="B196" s="207" t="s">
        <v>192</v>
      </c>
      <c r="C196" s="124" t="s">
        <v>408</v>
      </c>
      <c r="D196" s="125">
        <v>0</v>
      </c>
      <c r="E196" s="125">
        <v>0</v>
      </c>
      <c r="F196" s="125">
        <v>0</v>
      </c>
      <c r="G196" s="226">
        <f t="shared" si="13"/>
        <v>0</v>
      </c>
      <c r="H196" s="235">
        <f t="shared" si="9"/>
        <v>0</v>
      </c>
    </row>
    <row r="197" spans="1:8" ht="11.4" hidden="1">
      <c r="A197" s="216"/>
      <c r="B197" s="207" t="s">
        <v>194</v>
      </c>
      <c r="C197" s="124" t="s">
        <v>601</v>
      </c>
      <c r="D197" s="125">
        <v>0</v>
      </c>
      <c r="E197" s="125">
        <v>0</v>
      </c>
      <c r="F197" s="125">
        <v>0</v>
      </c>
      <c r="G197" s="226">
        <f t="shared" si="13"/>
        <v>0</v>
      </c>
      <c r="H197" s="235">
        <f t="shared" si="9"/>
        <v>0</v>
      </c>
    </row>
    <row r="198" spans="1:8" ht="20.399999999999999" hidden="1">
      <c r="A198" s="216" t="s">
        <v>454</v>
      </c>
      <c r="B198" s="203" t="s">
        <v>135</v>
      </c>
      <c r="C198" s="20" t="s">
        <v>473</v>
      </c>
      <c r="D198" s="84">
        <f>SUM(D199:D204)</f>
        <v>0</v>
      </c>
      <c r="E198" s="84">
        <f t="shared" ref="E198:G198" si="14">SUM(E199:E204)</f>
        <v>0</v>
      </c>
      <c r="F198" s="84">
        <f t="shared" si="14"/>
        <v>0</v>
      </c>
      <c r="G198" s="84">
        <f t="shared" si="14"/>
        <v>0</v>
      </c>
      <c r="H198" s="235">
        <f t="shared" si="9"/>
        <v>0</v>
      </c>
    </row>
    <row r="199" spans="1:8" ht="20.399999999999999" hidden="1">
      <c r="A199" s="216"/>
      <c r="B199" s="207" t="s">
        <v>191</v>
      </c>
      <c r="C199" s="124" t="s">
        <v>606</v>
      </c>
      <c r="D199" s="125">
        <v>0</v>
      </c>
      <c r="E199" s="125">
        <v>0</v>
      </c>
      <c r="F199" s="125">
        <v>0</v>
      </c>
      <c r="G199" s="226">
        <f t="shared" ref="G199:G204" si="15">SUM(D199:F199)</f>
        <v>0</v>
      </c>
      <c r="H199" s="377">
        <f t="shared" si="9"/>
        <v>0</v>
      </c>
    </row>
    <row r="200" spans="1:8" ht="11.4" hidden="1">
      <c r="A200" s="216"/>
      <c r="B200" s="207" t="s">
        <v>188</v>
      </c>
      <c r="C200" s="124" t="s">
        <v>999</v>
      </c>
      <c r="D200" s="125">
        <v>0</v>
      </c>
      <c r="E200" s="125"/>
      <c r="F200" s="125"/>
      <c r="G200" s="226">
        <f t="shared" si="15"/>
        <v>0</v>
      </c>
      <c r="H200" s="377">
        <f t="shared" si="9"/>
        <v>0</v>
      </c>
    </row>
    <row r="201" spans="1:8" ht="11.4" hidden="1">
      <c r="A201" s="216"/>
      <c r="B201" s="207" t="s">
        <v>190</v>
      </c>
      <c r="C201" s="124" t="s">
        <v>343</v>
      </c>
      <c r="D201" s="125">
        <v>0</v>
      </c>
      <c r="E201" s="125">
        <v>0</v>
      </c>
      <c r="F201" s="125">
        <v>0</v>
      </c>
      <c r="G201" s="226">
        <f t="shared" si="15"/>
        <v>0</v>
      </c>
      <c r="H201" s="377">
        <f t="shared" si="9"/>
        <v>0</v>
      </c>
    </row>
    <row r="202" spans="1:8" ht="11.4" hidden="1">
      <c r="A202" s="216"/>
      <c r="B202" s="207" t="s">
        <v>192</v>
      </c>
      <c r="C202" s="124" t="s">
        <v>592</v>
      </c>
      <c r="D202" s="125">
        <v>0</v>
      </c>
      <c r="E202" s="125">
        <v>0</v>
      </c>
      <c r="F202" s="125">
        <v>0</v>
      </c>
      <c r="G202" s="226">
        <f t="shared" si="15"/>
        <v>0</v>
      </c>
      <c r="H202" s="235">
        <f t="shared" si="9"/>
        <v>0</v>
      </c>
    </row>
    <row r="203" spans="1:8" ht="11.4" hidden="1">
      <c r="A203" s="216"/>
      <c r="B203" s="207" t="s">
        <v>194</v>
      </c>
      <c r="C203" s="124" t="s">
        <v>593</v>
      </c>
      <c r="D203" s="125">
        <v>0</v>
      </c>
      <c r="E203" s="125">
        <v>0</v>
      </c>
      <c r="F203" s="125">
        <v>0</v>
      </c>
      <c r="G203" s="226">
        <f t="shared" si="15"/>
        <v>0</v>
      </c>
      <c r="H203" s="235">
        <f t="shared" si="9"/>
        <v>0</v>
      </c>
    </row>
    <row r="204" spans="1:8" ht="20.399999999999999" hidden="1">
      <c r="A204" s="216"/>
      <c r="B204" s="207" t="s">
        <v>292</v>
      </c>
      <c r="C204" s="124" t="s">
        <v>1000</v>
      </c>
      <c r="D204" s="125">
        <v>0</v>
      </c>
      <c r="E204" s="125"/>
      <c r="F204" s="125"/>
      <c r="G204" s="226">
        <f t="shared" si="15"/>
        <v>0</v>
      </c>
      <c r="H204" s="235">
        <f t="shared" si="9"/>
        <v>0</v>
      </c>
    </row>
    <row r="205" spans="1:8" hidden="1">
      <c r="A205" s="216" t="s">
        <v>454</v>
      </c>
      <c r="B205" s="203" t="s">
        <v>146</v>
      </c>
      <c r="C205" s="20" t="s">
        <v>147</v>
      </c>
      <c r="D205" s="84">
        <f>SUM(D206:D207)</f>
        <v>0</v>
      </c>
      <c r="E205" s="84">
        <f t="shared" ref="E205:G205" si="16">SUM(E206:E207)</f>
        <v>0</v>
      </c>
      <c r="F205" s="84">
        <f t="shared" si="16"/>
        <v>0</v>
      </c>
      <c r="G205" s="84">
        <f t="shared" si="16"/>
        <v>0</v>
      </c>
      <c r="H205" s="235">
        <f t="shared" si="9"/>
        <v>0</v>
      </c>
    </row>
    <row r="206" spans="1:8" ht="20.399999999999999" hidden="1">
      <c r="A206" s="216"/>
      <c r="B206" s="207" t="s">
        <v>187</v>
      </c>
      <c r="C206" s="124" t="s">
        <v>607</v>
      </c>
      <c r="D206" s="125">
        <v>0</v>
      </c>
      <c r="E206" s="125">
        <v>0</v>
      </c>
      <c r="F206" s="125">
        <v>0</v>
      </c>
      <c r="G206" s="226">
        <f>SUM(D206:F206)</f>
        <v>0</v>
      </c>
      <c r="H206" s="377">
        <f t="shared" si="9"/>
        <v>0</v>
      </c>
    </row>
    <row r="207" spans="1:8" ht="11.4" hidden="1">
      <c r="A207" s="216"/>
      <c r="B207" s="207" t="s">
        <v>191</v>
      </c>
      <c r="C207" s="124" t="s">
        <v>735</v>
      </c>
      <c r="D207" s="125">
        <v>0</v>
      </c>
      <c r="E207" s="125">
        <v>0</v>
      </c>
      <c r="F207" s="125">
        <v>0</v>
      </c>
      <c r="G207" s="226">
        <f>SUM(D207:F207)</f>
        <v>0</v>
      </c>
      <c r="H207" s="235">
        <f t="shared" si="9"/>
        <v>0</v>
      </c>
    </row>
    <row r="208" spans="1:8" ht="11.4" hidden="1">
      <c r="A208" s="20"/>
      <c r="B208" s="208"/>
      <c r="C208" s="94"/>
      <c r="D208" s="95"/>
      <c r="E208" s="95"/>
      <c r="F208" s="95"/>
      <c r="G208" s="227"/>
      <c r="H208" s="235"/>
    </row>
    <row r="209" spans="1:8" hidden="1">
      <c r="A209" s="215" t="s">
        <v>474</v>
      </c>
      <c r="B209" s="201" t="s">
        <v>138</v>
      </c>
      <c r="C209" s="90" t="s">
        <v>139</v>
      </c>
      <c r="D209" s="87">
        <f>SUM(D210:D212)</f>
        <v>0</v>
      </c>
      <c r="E209" s="87">
        <f>SUM(E210:E212)</f>
        <v>0</v>
      </c>
      <c r="F209" s="87">
        <f>SUM(F210:F212)</f>
        <v>0</v>
      </c>
      <c r="G209" s="225">
        <f>SUM(G210:G212)</f>
        <v>0</v>
      </c>
      <c r="H209" s="235">
        <f t="shared" si="9"/>
        <v>0</v>
      </c>
    </row>
    <row r="210" spans="1:8" hidden="1">
      <c r="A210" s="216" t="s">
        <v>474</v>
      </c>
      <c r="B210" s="203" t="s">
        <v>140</v>
      </c>
      <c r="C210" s="20" t="s">
        <v>141</v>
      </c>
      <c r="D210" s="84">
        <v>0</v>
      </c>
      <c r="E210" s="84">
        <v>0</v>
      </c>
      <c r="F210" s="84">
        <v>0</v>
      </c>
      <c r="G210" s="224">
        <f>SUM(D210:F210)</f>
        <v>0</v>
      </c>
      <c r="H210" s="235">
        <f t="shared" si="9"/>
        <v>0</v>
      </c>
    </row>
    <row r="211" spans="1:8" hidden="1">
      <c r="A211" s="216" t="s">
        <v>474</v>
      </c>
      <c r="B211" s="203" t="s">
        <v>185</v>
      </c>
      <c r="C211" s="20" t="s">
        <v>475</v>
      </c>
      <c r="D211" s="84">
        <v>0</v>
      </c>
      <c r="E211" s="84">
        <v>0</v>
      </c>
      <c r="F211" s="84">
        <v>0</v>
      </c>
      <c r="G211" s="224">
        <f>SUM(D211:F211)</f>
        <v>0</v>
      </c>
      <c r="H211" s="235">
        <f t="shared" si="9"/>
        <v>0</v>
      </c>
    </row>
    <row r="212" spans="1:8" hidden="1">
      <c r="A212" s="216" t="s">
        <v>474</v>
      </c>
      <c r="B212" s="205" t="s">
        <v>207</v>
      </c>
      <c r="C212" s="20" t="s">
        <v>208</v>
      </c>
      <c r="D212" s="84">
        <v>0</v>
      </c>
      <c r="E212" s="84">
        <v>0</v>
      </c>
      <c r="F212" s="84">
        <v>0</v>
      </c>
      <c r="G212" s="224">
        <f>SUM(D212:F212)</f>
        <v>0</v>
      </c>
      <c r="H212" s="235">
        <f t="shared" si="9"/>
        <v>0</v>
      </c>
    </row>
    <row r="213" spans="1:8" hidden="1">
      <c r="A213" s="20"/>
      <c r="B213" s="203"/>
      <c r="C213" s="20"/>
      <c r="D213" s="95"/>
      <c r="E213" s="95"/>
      <c r="F213" s="95"/>
      <c r="G213" s="227"/>
      <c r="H213" s="235"/>
    </row>
    <row r="214" spans="1:8" hidden="1">
      <c r="A214" s="215" t="s">
        <v>474</v>
      </c>
      <c r="B214" s="201" t="s">
        <v>348</v>
      </c>
      <c r="C214" s="90" t="s">
        <v>349</v>
      </c>
      <c r="D214" s="87">
        <f>+D215</f>
        <v>0</v>
      </c>
      <c r="E214" s="87">
        <f>+E215</f>
        <v>0</v>
      </c>
      <c r="F214" s="87">
        <f>+F215</f>
        <v>0</v>
      </c>
      <c r="G214" s="225">
        <f>+G215</f>
        <v>0</v>
      </c>
      <c r="H214" s="235">
        <f t="shared" si="9"/>
        <v>0</v>
      </c>
    </row>
    <row r="215" spans="1:8" hidden="1">
      <c r="A215" s="216" t="s">
        <v>474</v>
      </c>
      <c r="B215" s="203" t="s">
        <v>350</v>
      </c>
      <c r="C215" s="20" t="s">
        <v>351</v>
      </c>
      <c r="D215" s="84">
        <v>0</v>
      </c>
      <c r="E215" s="84">
        <v>0</v>
      </c>
      <c r="F215" s="84">
        <v>0</v>
      </c>
      <c r="G215" s="224">
        <f>SUM(D215:F215)</f>
        <v>0</v>
      </c>
      <c r="H215" s="235">
        <f t="shared" ref="H215:H291" si="17">+G215/$G$17</f>
        <v>0</v>
      </c>
    </row>
    <row r="216" spans="1:8" hidden="1">
      <c r="A216" s="20"/>
      <c r="B216" s="203"/>
      <c r="C216" s="20"/>
      <c r="D216" s="84"/>
      <c r="E216" s="84"/>
      <c r="F216" s="84"/>
      <c r="G216" s="224"/>
      <c r="H216" s="235"/>
    </row>
    <row r="217" spans="1:8" ht="20.399999999999999" hidden="1">
      <c r="A217" s="215" t="s">
        <v>474</v>
      </c>
      <c r="B217" s="201" t="s">
        <v>142</v>
      </c>
      <c r="C217" s="90" t="s">
        <v>256</v>
      </c>
      <c r="D217" s="87">
        <f>+D218+D234+D233</f>
        <v>0</v>
      </c>
      <c r="E217" s="87">
        <f>+E218+E234+E233</f>
        <v>0</v>
      </c>
      <c r="F217" s="87">
        <f>+F218+F234+F233</f>
        <v>0</v>
      </c>
      <c r="G217" s="225">
        <f>G218</f>
        <v>0</v>
      </c>
      <c r="H217" s="235">
        <f t="shared" si="17"/>
        <v>0</v>
      </c>
    </row>
    <row r="218" spans="1:8" hidden="1">
      <c r="A218" s="216" t="s">
        <v>474</v>
      </c>
      <c r="B218" s="203" t="s">
        <v>143</v>
      </c>
      <c r="C218" s="20" t="s">
        <v>144</v>
      </c>
      <c r="D218" s="84">
        <f>SUM(D219:D231)</f>
        <v>0</v>
      </c>
      <c r="E218" s="84">
        <f t="shared" ref="E218:G218" si="18">SUM(E219:E231)</f>
        <v>0</v>
      </c>
      <c r="F218" s="84">
        <f t="shared" si="18"/>
        <v>0</v>
      </c>
      <c r="G218" s="84">
        <f t="shared" si="18"/>
        <v>0</v>
      </c>
      <c r="H218" s="235">
        <f t="shared" si="17"/>
        <v>0</v>
      </c>
    </row>
    <row r="219" spans="1:8" ht="20.399999999999999" hidden="1">
      <c r="A219" s="216"/>
      <c r="B219" s="207" t="s">
        <v>187</v>
      </c>
      <c r="C219" s="124" t="s">
        <v>436</v>
      </c>
      <c r="D219" s="125">
        <v>0</v>
      </c>
      <c r="E219" s="125">
        <v>0</v>
      </c>
      <c r="F219" s="125">
        <v>0</v>
      </c>
      <c r="G219" s="226">
        <f t="shared" ref="G219:G231" si="19">SUM(D219:F219)</f>
        <v>0</v>
      </c>
      <c r="H219" s="235">
        <f t="shared" si="17"/>
        <v>0</v>
      </c>
    </row>
    <row r="220" spans="1:8" ht="20.399999999999999" hidden="1">
      <c r="A220" s="216"/>
      <c r="B220" s="207" t="s">
        <v>191</v>
      </c>
      <c r="C220" s="124" t="s">
        <v>437</v>
      </c>
      <c r="D220" s="125">
        <v>0</v>
      </c>
      <c r="E220" s="125">
        <v>0</v>
      </c>
      <c r="F220" s="125">
        <v>0</v>
      </c>
      <c r="G220" s="226">
        <f t="shared" si="19"/>
        <v>0</v>
      </c>
      <c r="H220" s="235">
        <f t="shared" si="17"/>
        <v>0</v>
      </c>
    </row>
    <row r="221" spans="1:8" ht="20.399999999999999" hidden="1">
      <c r="A221" s="216"/>
      <c r="B221" s="207" t="s">
        <v>189</v>
      </c>
      <c r="C221" s="124" t="s">
        <v>438</v>
      </c>
      <c r="D221" s="125">
        <v>0</v>
      </c>
      <c r="E221" s="125">
        <v>0</v>
      </c>
      <c r="F221" s="125">
        <v>0</v>
      </c>
      <c r="G221" s="226">
        <f t="shared" si="19"/>
        <v>0</v>
      </c>
      <c r="H221" s="235">
        <f t="shared" si="17"/>
        <v>0</v>
      </c>
    </row>
    <row r="222" spans="1:8" ht="20.399999999999999" hidden="1">
      <c r="A222" s="216"/>
      <c r="B222" s="207" t="s">
        <v>188</v>
      </c>
      <c r="C222" s="124" t="s">
        <v>439</v>
      </c>
      <c r="D222" s="125">
        <v>0</v>
      </c>
      <c r="E222" s="125">
        <v>0</v>
      </c>
      <c r="F222" s="125">
        <v>0</v>
      </c>
      <c r="G222" s="226">
        <f t="shared" si="19"/>
        <v>0</v>
      </c>
      <c r="H222" s="235">
        <f t="shared" si="17"/>
        <v>0</v>
      </c>
    </row>
    <row r="223" spans="1:8" ht="11.4" hidden="1">
      <c r="A223" s="216"/>
      <c r="B223" s="207" t="s">
        <v>190</v>
      </c>
      <c r="C223" s="124" t="s">
        <v>440</v>
      </c>
      <c r="D223" s="125">
        <v>0</v>
      </c>
      <c r="E223" s="125">
        <v>0</v>
      </c>
      <c r="F223" s="125">
        <v>0</v>
      </c>
      <c r="G223" s="226">
        <f t="shared" si="19"/>
        <v>0</v>
      </c>
      <c r="H223" s="235">
        <f t="shared" si="17"/>
        <v>0</v>
      </c>
    </row>
    <row r="224" spans="1:8" ht="11.4" hidden="1">
      <c r="A224" s="216"/>
      <c r="B224" s="207" t="s">
        <v>192</v>
      </c>
      <c r="C224" s="124" t="s">
        <v>441</v>
      </c>
      <c r="D224" s="125">
        <v>0</v>
      </c>
      <c r="E224" s="125">
        <v>0</v>
      </c>
      <c r="F224" s="125">
        <v>0</v>
      </c>
      <c r="G224" s="226">
        <f t="shared" si="19"/>
        <v>0</v>
      </c>
      <c r="H224" s="235">
        <f t="shared" si="17"/>
        <v>0</v>
      </c>
    </row>
    <row r="225" spans="1:8" ht="11.4" hidden="1">
      <c r="A225" s="216"/>
      <c r="B225" s="207" t="s">
        <v>194</v>
      </c>
      <c r="C225" s="124" t="s">
        <v>442</v>
      </c>
      <c r="D225" s="125">
        <v>0</v>
      </c>
      <c r="E225" s="125">
        <v>0</v>
      </c>
      <c r="F225" s="125">
        <v>0</v>
      </c>
      <c r="G225" s="226">
        <f t="shared" si="19"/>
        <v>0</v>
      </c>
      <c r="H225" s="235">
        <f t="shared" si="17"/>
        <v>0</v>
      </c>
    </row>
    <row r="226" spans="1:8" ht="11.4" hidden="1">
      <c r="A226" s="216"/>
      <c r="B226" s="207" t="s">
        <v>1001</v>
      </c>
      <c r="C226" s="124" t="s">
        <v>931</v>
      </c>
      <c r="D226" s="125">
        <v>0</v>
      </c>
      <c r="E226" s="125">
        <v>0</v>
      </c>
      <c r="F226" s="125">
        <v>0</v>
      </c>
      <c r="G226" s="226">
        <f t="shared" si="19"/>
        <v>0</v>
      </c>
      <c r="H226" s="235">
        <f t="shared" si="17"/>
        <v>0</v>
      </c>
    </row>
    <row r="227" spans="1:8" ht="20.399999999999999" hidden="1">
      <c r="A227" s="216"/>
      <c r="B227" s="207" t="s">
        <v>902</v>
      </c>
      <c r="C227" s="124" t="s">
        <v>903</v>
      </c>
      <c r="D227" s="125">
        <v>0</v>
      </c>
      <c r="E227" s="125">
        <v>0</v>
      </c>
      <c r="F227" s="125">
        <v>0</v>
      </c>
      <c r="G227" s="226">
        <f t="shared" si="19"/>
        <v>0</v>
      </c>
      <c r="H227" s="235">
        <f t="shared" si="17"/>
        <v>0</v>
      </c>
    </row>
    <row r="228" spans="1:8" ht="20.399999999999999" hidden="1">
      <c r="A228" s="216"/>
      <c r="B228" s="207" t="s">
        <v>193</v>
      </c>
      <c r="C228" s="124" t="s">
        <v>904</v>
      </c>
      <c r="D228" s="125">
        <v>0</v>
      </c>
      <c r="E228" s="125">
        <v>0</v>
      </c>
      <c r="F228" s="125">
        <v>0</v>
      </c>
      <c r="G228" s="226">
        <f t="shared" si="19"/>
        <v>0</v>
      </c>
      <c r="H228" s="235">
        <f t="shared" si="17"/>
        <v>0</v>
      </c>
    </row>
    <row r="229" spans="1:8" ht="20.399999999999999" hidden="1">
      <c r="A229" s="216"/>
      <c r="B229" s="207" t="s">
        <v>905</v>
      </c>
      <c r="C229" s="124" t="s">
        <v>906</v>
      </c>
      <c r="D229" s="125">
        <v>0</v>
      </c>
      <c r="E229" s="125">
        <v>0</v>
      </c>
      <c r="F229" s="125">
        <v>0</v>
      </c>
      <c r="G229" s="226">
        <f t="shared" si="19"/>
        <v>0</v>
      </c>
      <c r="H229" s="235">
        <f t="shared" si="17"/>
        <v>0</v>
      </c>
    </row>
    <row r="230" spans="1:8" ht="20.399999999999999" hidden="1">
      <c r="A230" s="216"/>
      <c r="B230" s="207" t="s">
        <v>907</v>
      </c>
      <c r="C230" s="124" t="s">
        <v>908</v>
      </c>
      <c r="D230" s="125">
        <v>0</v>
      </c>
      <c r="E230" s="125">
        <v>0</v>
      </c>
      <c r="F230" s="125">
        <v>0</v>
      </c>
      <c r="G230" s="226">
        <f t="shared" si="19"/>
        <v>0</v>
      </c>
      <c r="H230" s="235">
        <f t="shared" si="17"/>
        <v>0</v>
      </c>
    </row>
    <row r="231" spans="1:8" ht="20.399999999999999" hidden="1">
      <c r="A231" s="216"/>
      <c r="B231" s="207" t="s">
        <v>907</v>
      </c>
      <c r="C231" s="124" t="s">
        <v>909</v>
      </c>
      <c r="D231" s="125">
        <v>0</v>
      </c>
      <c r="E231" s="125">
        <v>0</v>
      </c>
      <c r="F231" s="125">
        <v>0</v>
      </c>
      <c r="G231" s="226">
        <f t="shared" si="19"/>
        <v>0</v>
      </c>
      <c r="H231" s="235">
        <f t="shared" si="17"/>
        <v>0</v>
      </c>
    </row>
    <row r="232" spans="1:8" ht="11.4" hidden="1">
      <c r="A232" s="216"/>
      <c r="B232" s="207"/>
      <c r="C232" s="124"/>
      <c r="D232" s="125"/>
      <c r="E232" s="125"/>
      <c r="F232" s="125"/>
      <c r="G232" s="226"/>
      <c r="H232" s="235"/>
    </row>
    <row r="233" spans="1:8" hidden="1">
      <c r="A233" s="216" t="s">
        <v>474</v>
      </c>
      <c r="B233" s="203" t="s">
        <v>261</v>
      </c>
      <c r="C233" s="20" t="s">
        <v>262</v>
      </c>
      <c r="D233" s="84">
        <v>0</v>
      </c>
      <c r="E233" s="84">
        <v>0</v>
      </c>
      <c r="F233" s="84">
        <v>0</v>
      </c>
      <c r="G233" s="224">
        <v>0</v>
      </c>
      <c r="H233" s="235">
        <f t="shared" si="17"/>
        <v>0</v>
      </c>
    </row>
    <row r="234" spans="1:8" ht="20.399999999999999" hidden="1">
      <c r="A234" s="216" t="s">
        <v>474</v>
      </c>
      <c r="B234" s="203" t="s">
        <v>145</v>
      </c>
      <c r="C234" s="20" t="s">
        <v>382</v>
      </c>
      <c r="D234" s="84">
        <f>+D235</f>
        <v>0</v>
      </c>
      <c r="E234" s="84">
        <f>+E235</f>
        <v>0</v>
      </c>
      <c r="F234" s="84">
        <f>+F235</f>
        <v>0</v>
      </c>
      <c r="G234" s="224">
        <f>+G235</f>
        <v>0</v>
      </c>
      <c r="H234" s="235">
        <f t="shared" si="17"/>
        <v>0</v>
      </c>
    </row>
    <row r="235" spans="1:8" ht="11.4" hidden="1">
      <c r="A235" s="216"/>
      <c r="B235" s="207" t="s">
        <v>187</v>
      </c>
      <c r="C235" s="124" t="s">
        <v>443</v>
      </c>
      <c r="D235" s="125">
        <v>0</v>
      </c>
      <c r="E235" s="125">
        <v>0</v>
      </c>
      <c r="F235" s="125">
        <v>0</v>
      </c>
      <c r="G235" s="226">
        <f>SUM(D235:F235)</f>
        <v>0</v>
      </c>
      <c r="H235" s="235">
        <f t="shared" si="17"/>
        <v>0</v>
      </c>
    </row>
    <row r="236" spans="1:8" hidden="1">
      <c r="A236" s="20"/>
      <c r="B236" s="203"/>
      <c r="C236" s="20"/>
      <c r="D236" s="84"/>
      <c r="E236" s="84"/>
      <c r="F236" s="84"/>
      <c r="G236" s="224"/>
      <c r="H236" s="235"/>
    </row>
    <row r="237" spans="1:8" ht="20.399999999999999" hidden="1">
      <c r="A237" s="215" t="s">
        <v>474</v>
      </c>
      <c r="B237" s="201" t="s">
        <v>149</v>
      </c>
      <c r="C237" s="90" t="s">
        <v>150</v>
      </c>
      <c r="D237" s="87">
        <f>SUM(D238:D239)</f>
        <v>0</v>
      </c>
      <c r="E237" s="87">
        <f>SUM(E238:E239)</f>
        <v>0</v>
      </c>
      <c r="F237" s="87">
        <f>SUM(F238:F239)</f>
        <v>0</v>
      </c>
      <c r="G237" s="225">
        <f>SUM(G238:G239)</f>
        <v>0</v>
      </c>
      <c r="H237" s="235">
        <f t="shared" si="17"/>
        <v>0</v>
      </c>
    </row>
    <row r="238" spans="1:8" hidden="1">
      <c r="A238" s="216" t="s">
        <v>474</v>
      </c>
      <c r="B238" s="203" t="s">
        <v>257</v>
      </c>
      <c r="C238" s="20" t="s">
        <v>258</v>
      </c>
      <c r="D238" s="84">
        <v>0</v>
      </c>
      <c r="E238" s="84">
        <v>0</v>
      </c>
      <c r="F238" s="84">
        <v>0</v>
      </c>
      <c r="G238" s="224">
        <f>SUM(D238:F238)</f>
        <v>0</v>
      </c>
      <c r="H238" s="235">
        <f t="shared" si="17"/>
        <v>0</v>
      </c>
    </row>
    <row r="239" spans="1:8" hidden="1">
      <c r="A239" s="216" t="s">
        <v>474</v>
      </c>
      <c r="B239" s="203" t="s">
        <v>151</v>
      </c>
      <c r="C239" s="20" t="s">
        <v>152</v>
      </c>
      <c r="D239" s="84">
        <v>0</v>
      </c>
      <c r="E239" s="84">
        <v>0</v>
      </c>
      <c r="F239" s="84">
        <v>0</v>
      </c>
      <c r="G239" s="224">
        <f>SUM(D239:F239)</f>
        <v>0</v>
      </c>
      <c r="H239" s="235">
        <f t="shared" si="17"/>
        <v>0</v>
      </c>
    </row>
    <row r="240" spans="1:8" hidden="1">
      <c r="A240" s="216"/>
      <c r="B240" s="203"/>
      <c r="C240" s="20"/>
      <c r="D240" s="84"/>
      <c r="E240" s="84"/>
      <c r="F240" s="84"/>
      <c r="G240" s="224"/>
      <c r="H240" s="235"/>
    </row>
    <row r="241" spans="1:13" hidden="1">
      <c r="A241" s="20"/>
      <c r="B241" s="203"/>
      <c r="C241" s="20"/>
      <c r="D241" s="84"/>
      <c r="E241" s="84"/>
      <c r="F241" s="84"/>
      <c r="G241" s="224"/>
      <c r="H241" s="235"/>
    </row>
    <row r="242" spans="1:13" s="79" customFormat="1" hidden="1">
      <c r="A242" s="214">
        <v>2.2999999999999998</v>
      </c>
      <c r="B242" s="201" t="s">
        <v>209</v>
      </c>
      <c r="C242" s="81" t="s">
        <v>12</v>
      </c>
      <c r="D242" s="82">
        <f>+D244+D263</f>
        <v>0</v>
      </c>
      <c r="E242" s="82">
        <f>+E244+E263</f>
        <v>0</v>
      </c>
      <c r="F242" s="82">
        <f>+F244+F263</f>
        <v>0</v>
      </c>
      <c r="G242" s="223">
        <f>+G244+G263</f>
        <v>0</v>
      </c>
      <c r="H242" s="234">
        <f t="shared" si="17"/>
        <v>0</v>
      </c>
      <c r="I242" s="61"/>
      <c r="J242" s="80"/>
      <c r="K242" s="80"/>
      <c r="L242" s="80"/>
      <c r="M242" s="80"/>
    </row>
    <row r="243" spans="1:13" hidden="1">
      <c r="A243" s="20"/>
      <c r="B243" s="203"/>
      <c r="C243" s="96"/>
      <c r="D243" s="84"/>
      <c r="E243" s="84"/>
      <c r="F243" s="84"/>
      <c r="G243" s="224"/>
      <c r="H243" s="235"/>
    </row>
    <row r="244" spans="1:13" hidden="1">
      <c r="A244" s="215" t="s">
        <v>471</v>
      </c>
      <c r="B244" s="202" t="s">
        <v>281</v>
      </c>
      <c r="C244" s="97" t="s">
        <v>282</v>
      </c>
      <c r="D244" s="87">
        <f>+D245+D260</f>
        <v>0</v>
      </c>
      <c r="E244" s="87">
        <f>+E245+E260</f>
        <v>0</v>
      </c>
      <c r="F244" s="87">
        <f>+F245+F260</f>
        <v>0</v>
      </c>
      <c r="G244" s="225">
        <f>+G260+G245</f>
        <v>0</v>
      </c>
      <c r="H244" s="235">
        <f t="shared" si="17"/>
        <v>0</v>
      </c>
    </row>
    <row r="245" spans="1:13" ht="20.399999999999999" hidden="1">
      <c r="A245" s="216" t="s">
        <v>471</v>
      </c>
      <c r="B245" s="209" t="s">
        <v>344</v>
      </c>
      <c r="C245" s="20" t="s">
        <v>345</v>
      </c>
      <c r="D245" s="84">
        <f>SUM(D246:D259)</f>
        <v>0</v>
      </c>
      <c r="E245" s="84">
        <f>SUM(E246:E246)</f>
        <v>0</v>
      </c>
      <c r="F245" s="84">
        <f>SUM(F246:F246)</f>
        <v>0</v>
      </c>
      <c r="G245" s="224">
        <f>SUM(G246:G258)</f>
        <v>0</v>
      </c>
      <c r="H245" s="235">
        <f>+G245/$G$17</f>
        <v>0</v>
      </c>
    </row>
    <row r="246" spans="1:13" ht="20.399999999999999" hidden="1" customHeight="1">
      <c r="A246" s="216"/>
      <c r="B246" s="207" t="s">
        <v>187</v>
      </c>
      <c r="C246" s="124" t="s">
        <v>346</v>
      </c>
      <c r="D246" s="125">
        <v>0</v>
      </c>
      <c r="E246" s="125">
        <v>0</v>
      </c>
      <c r="F246" s="125">
        <v>0</v>
      </c>
      <c r="G246" s="228">
        <f>SUM(D246:F246)</f>
        <v>0</v>
      </c>
      <c r="H246" s="377">
        <f t="shared" si="17"/>
        <v>0</v>
      </c>
    </row>
    <row r="247" spans="1:13" ht="20.399999999999999" hidden="1" customHeight="1">
      <c r="A247" s="216"/>
      <c r="B247" s="373" t="s">
        <v>189</v>
      </c>
      <c r="C247" s="124" t="s">
        <v>1002</v>
      </c>
      <c r="D247" s="125">
        <v>0</v>
      </c>
      <c r="E247" s="125">
        <v>0</v>
      </c>
      <c r="F247" s="125">
        <v>0</v>
      </c>
      <c r="G247" s="228">
        <f>SUM(D247:F247)</f>
        <v>0</v>
      </c>
      <c r="H247" s="377">
        <f t="shared" si="17"/>
        <v>0</v>
      </c>
    </row>
    <row r="248" spans="1:13" ht="12.6" hidden="1" customHeight="1">
      <c r="A248" s="216"/>
      <c r="B248" s="373" t="s">
        <v>188</v>
      </c>
      <c r="C248" s="124" t="s">
        <v>911</v>
      </c>
      <c r="D248" s="125">
        <v>0</v>
      </c>
      <c r="E248" s="125">
        <v>0</v>
      </c>
      <c r="F248" s="125">
        <v>0</v>
      </c>
      <c r="G248" s="228">
        <f t="shared" ref="G248:G260" si="20">SUM(D248:F248)</f>
        <v>0</v>
      </c>
      <c r="H248" s="377">
        <f t="shared" si="17"/>
        <v>0</v>
      </c>
    </row>
    <row r="249" spans="1:13" ht="19.2" hidden="1" customHeight="1">
      <c r="A249" s="216"/>
      <c r="B249" s="373" t="s">
        <v>194</v>
      </c>
      <c r="C249" s="124" t="s">
        <v>912</v>
      </c>
      <c r="D249" s="125">
        <v>0</v>
      </c>
      <c r="E249" s="125">
        <v>0</v>
      </c>
      <c r="F249" s="125">
        <v>0</v>
      </c>
      <c r="G249" s="228">
        <f t="shared" si="20"/>
        <v>0</v>
      </c>
      <c r="H249" s="377">
        <f t="shared" si="17"/>
        <v>0</v>
      </c>
    </row>
    <row r="250" spans="1:13" ht="19.2" hidden="1" customHeight="1">
      <c r="A250" s="216"/>
      <c r="B250" s="373" t="s">
        <v>292</v>
      </c>
      <c r="C250" s="124" t="s">
        <v>934</v>
      </c>
      <c r="D250" s="125">
        <v>0</v>
      </c>
      <c r="E250" s="125">
        <v>0</v>
      </c>
      <c r="F250" s="125">
        <v>0</v>
      </c>
      <c r="G250" s="228">
        <f t="shared" si="20"/>
        <v>0</v>
      </c>
      <c r="H250" s="377">
        <f t="shared" si="17"/>
        <v>0</v>
      </c>
    </row>
    <row r="251" spans="1:13" ht="20.399999999999999" hidden="1">
      <c r="A251" s="216"/>
      <c r="B251" s="373" t="s">
        <v>722</v>
      </c>
      <c r="C251" s="124" t="s">
        <v>913</v>
      </c>
      <c r="D251" s="125">
        <v>0</v>
      </c>
      <c r="E251" s="125">
        <v>0</v>
      </c>
      <c r="F251" s="125">
        <v>0</v>
      </c>
      <c r="G251" s="228">
        <f t="shared" si="20"/>
        <v>0</v>
      </c>
      <c r="H251" s="377">
        <f t="shared" si="17"/>
        <v>0</v>
      </c>
    </row>
    <row r="252" spans="1:13" ht="12.6" hidden="1" customHeight="1">
      <c r="A252" s="216"/>
      <c r="B252" s="373" t="s">
        <v>902</v>
      </c>
      <c r="C252" s="124" t="s">
        <v>914</v>
      </c>
      <c r="D252" s="125">
        <v>0</v>
      </c>
      <c r="E252" s="125">
        <v>0</v>
      </c>
      <c r="F252" s="125">
        <v>0</v>
      </c>
      <c r="G252" s="228">
        <f t="shared" si="20"/>
        <v>0</v>
      </c>
      <c r="H252" s="377">
        <f t="shared" si="17"/>
        <v>0</v>
      </c>
    </row>
    <row r="253" spans="1:13" ht="20.399999999999999" hidden="1">
      <c r="A253" s="216"/>
      <c r="B253" s="373" t="s">
        <v>193</v>
      </c>
      <c r="C253" s="124" t="s">
        <v>915</v>
      </c>
      <c r="D253" s="125">
        <v>0</v>
      </c>
      <c r="E253" s="125">
        <v>0</v>
      </c>
      <c r="F253" s="125">
        <v>0</v>
      </c>
      <c r="G253" s="228">
        <f>SUM(D253:F253)</f>
        <v>0</v>
      </c>
      <c r="H253" s="377">
        <f t="shared" si="17"/>
        <v>0</v>
      </c>
    </row>
    <row r="254" spans="1:13" ht="11.4" hidden="1">
      <c r="A254" s="216"/>
      <c r="B254" s="373" t="s">
        <v>910</v>
      </c>
      <c r="C254" s="124" t="s">
        <v>916</v>
      </c>
      <c r="D254" s="125">
        <v>0</v>
      </c>
      <c r="E254" s="125">
        <v>0</v>
      </c>
      <c r="F254" s="125">
        <v>0</v>
      </c>
      <c r="G254" s="228">
        <f t="shared" si="20"/>
        <v>0</v>
      </c>
      <c r="H254" s="377">
        <f t="shared" si="17"/>
        <v>0</v>
      </c>
    </row>
    <row r="255" spans="1:13" ht="11.4" hidden="1">
      <c r="A255" s="216"/>
      <c r="B255" s="373" t="s">
        <v>905</v>
      </c>
      <c r="C255" s="124" t="s">
        <v>1003</v>
      </c>
      <c r="D255" s="125">
        <v>0</v>
      </c>
      <c r="E255" s="125">
        <v>0</v>
      </c>
      <c r="F255" s="125">
        <v>0</v>
      </c>
      <c r="G255" s="228">
        <f t="shared" si="20"/>
        <v>0</v>
      </c>
      <c r="H255" s="377">
        <f t="shared" si="17"/>
        <v>0</v>
      </c>
    </row>
    <row r="256" spans="1:13" ht="20.399999999999999" hidden="1">
      <c r="A256" s="216"/>
      <c r="B256" s="373" t="s">
        <v>907</v>
      </c>
      <c r="C256" s="124" t="s">
        <v>1004</v>
      </c>
      <c r="D256" s="125">
        <v>0</v>
      </c>
      <c r="E256" s="125">
        <v>0</v>
      </c>
      <c r="F256" s="125">
        <v>0</v>
      </c>
      <c r="G256" s="228">
        <f t="shared" si="20"/>
        <v>0</v>
      </c>
      <c r="H256" s="377">
        <f t="shared" si="17"/>
        <v>0</v>
      </c>
    </row>
    <row r="257" spans="1:8" ht="20.399999999999999" hidden="1">
      <c r="A257" s="216"/>
      <c r="B257" s="373" t="s">
        <v>1005</v>
      </c>
      <c r="C257" s="124" t="s">
        <v>1006</v>
      </c>
      <c r="D257" s="125">
        <v>0</v>
      </c>
      <c r="E257" s="125">
        <v>0</v>
      </c>
      <c r="F257" s="125">
        <v>0</v>
      </c>
      <c r="G257" s="228">
        <f t="shared" si="20"/>
        <v>0</v>
      </c>
      <c r="H257" s="377">
        <f t="shared" si="17"/>
        <v>0</v>
      </c>
    </row>
    <row r="258" spans="1:8" ht="20.399999999999999" hidden="1">
      <c r="A258" s="216"/>
      <c r="B258" s="373" t="s">
        <v>965</v>
      </c>
      <c r="C258" s="124" t="s">
        <v>1007</v>
      </c>
      <c r="D258" s="125">
        <v>0</v>
      </c>
      <c r="E258" s="125">
        <v>0</v>
      </c>
      <c r="F258" s="125">
        <v>0</v>
      </c>
      <c r="G258" s="228">
        <f t="shared" si="20"/>
        <v>0</v>
      </c>
      <c r="H258" s="377">
        <f>+G258/$G$17</f>
        <v>0</v>
      </c>
    </row>
    <row r="259" spans="1:8" ht="11.4" hidden="1">
      <c r="A259" s="216"/>
      <c r="B259" s="373"/>
      <c r="C259" s="124"/>
      <c r="D259" s="125"/>
      <c r="E259" s="125"/>
      <c r="F259" s="125"/>
      <c r="G259" s="228"/>
      <c r="H259" s="377"/>
    </row>
    <row r="260" spans="1:8" hidden="1">
      <c r="A260" s="216" t="s">
        <v>471</v>
      </c>
      <c r="B260" s="209" t="s">
        <v>283</v>
      </c>
      <c r="C260" s="124" t="s">
        <v>284</v>
      </c>
      <c r="D260" s="84">
        <f>D261</f>
        <v>0</v>
      </c>
      <c r="E260" s="84">
        <f t="shared" ref="E260:F260" si="21">E261</f>
        <v>0</v>
      </c>
      <c r="F260" s="84">
        <f t="shared" si="21"/>
        <v>0</v>
      </c>
      <c r="G260" s="85">
        <f t="shared" si="20"/>
        <v>0</v>
      </c>
      <c r="H260" s="235">
        <f t="shared" si="17"/>
        <v>0</v>
      </c>
    </row>
    <row r="261" spans="1:8" ht="11.4" hidden="1">
      <c r="A261" s="216"/>
      <c r="B261" s="207" t="s">
        <v>187</v>
      </c>
      <c r="C261" s="124" t="s">
        <v>347</v>
      </c>
      <c r="D261" s="125">
        <v>0</v>
      </c>
      <c r="E261" s="125">
        <v>0</v>
      </c>
      <c r="F261" s="125">
        <v>0</v>
      </c>
      <c r="G261" s="228">
        <f>SUM(D261:F261)</f>
        <v>0</v>
      </c>
      <c r="H261" s="377">
        <f t="shared" si="17"/>
        <v>0</v>
      </c>
    </row>
    <row r="262" spans="1:8" hidden="1">
      <c r="A262" s="20"/>
      <c r="B262" s="203"/>
      <c r="C262" s="96"/>
      <c r="D262" s="84"/>
      <c r="E262" s="84"/>
      <c r="F262" s="84"/>
      <c r="G262" s="85"/>
      <c r="H262" s="235"/>
    </row>
    <row r="263" spans="1:8" ht="20.399999999999999" hidden="1">
      <c r="A263" s="215" t="s">
        <v>472</v>
      </c>
      <c r="B263" s="201" t="s">
        <v>175</v>
      </c>
      <c r="C263" s="97" t="s">
        <v>176</v>
      </c>
      <c r="D263" s="87">
        <f>+D264+D275</f>
        <v>0</v>
      </c>
      <c r="E263" s="87">
        <f>+E264</f>
        <v>0</v>
      </c>
      <c r="F263" s="87">
        <f>+F264</f>
        <v>0</v>
      </c>
      <c r="G263" s="229">
        <f>+G264+G275</f>
        <v>0</v>
      </c>
      <c r="H263" s="235">
        <f t="shared" si="17"/>
        <v>0</v>
      </c>
    </row>
    <row r="264" spans="1:8" hidden="1">
      <c r="A264" s="216" t="s">
        <v>472</v>
      </c>
      <c r="B264" s="209" t="s">
        <v>383</v>
      </c>
      <c r="C264" s="20" t="s">
        <v>384</v>
      </c>
      <c r="D264" s="84">
        <f>SUM(D265:D274)</f>
        <v>0</v>
      </c>
      <c r="E264" s="84">
        <f>SUM(E271:E271)</f>
        <v>0</v>
      </c>
      <c r="F264" s="84">
        <f>SUM(F271:F271)</f>
        <v>0</v>
      </c>
      <c r="G264" s="85">
        <f>SUM(G265:G274)</f>
        <v>0</v>
      </c>
      <c r="H264" s="235">
        <f t="shared" si="17"/>
        <v>0</v>
      </c>
    </row>
    <row r="265" spans="1:8" ht="20.399999999999999" hidden="1">
      <c r="A265" s="216"/>
      <c r="B265" s="207" t="s">
        <v>187</v>
      </c>
      <c r="C265" s="124" t="s">
        <v>917</v>
      </c>
      <c r="D265" s="125">
        <v>0</v>
      </c>
      <c r="E265" s="125">
        <v>0</v>
      </c>
      <c r="F265" s="125">
        <v>0</v>
      </c>
      <c r="G265" s="228">
        <f>SUM(D265:F265)</f>
        <v>0</v>
      </c>
      <c r="H265" s="377">
        <f t="shared" si="17"/>
        <v>0</v>
      </c>
    </row>
    <row r="266" spans="1:8" ht="11.4" hidden="1">
      <c r="A266" s="216"/>
      <c r="B266" s="207" t="s">
        <v>191</v>
      </c>
      <c r="C266" s="375" t="s">
        <v>918</v>
      </c>
      <c r="D266" s="125">
        <v>0</v>
      </c>
      <c r="E266" s="125">
        <v>0</v>
      </c>
      <c r="F266" s="125">
        <v>0</v>
      </c>
      <c r="G266" s="228">
        <f>SUM(D266:F266)</f>
        <v>0</v>
      </c>
      <c r="H266" s="377">
        <f t="shared" si="17"/>
        <v>0</v>
      </c>
    </row>
    <row r="267" spans="1:8" ht="11.4" hidden="1">
      <c r="A267" s="216"/>
      <c r="B267" s="207" t="s">
        <v>189</v>
      </c>
      <c r="C267" s="375" t="s">
        <v>919</v>
      </c>
      <c r="D267" s="125">
        <v>0</v>
      </c>
      <c r="E267" s="125">
        <v>0</v>
      </c>
      <c r="F267" s="125">
        <v>0</v>
      </c>
      <c r="G267" s="228">
        <f t="shared" ref="G267:G275" si="22">SUM(D267:F267)</f>
        <v>0</v>
      </c>
      <c r="H267" s="377">
        <f t="shared" si="17"/>
        <v>0</v>
      </c>
    </row>
    <row r="268" spans="1:8" ht="20.399999999999999" hidden="1">
      <c r="A268" s="216"/>
      <c r="B268" s="207" t="s">
        <v>188</v>
      </c>
      <c r="C268" s="375" t="s">
        <v>920</v>
      </c>
      <c r="D268" s="125">
        <v>0</v>
      </c>
      <c r="E268" s="125">
        <v>0</v>
      </c>
      <c r="F268" s="125">
        <v>0</v>
      </c>
      <c r="G268" s="228">
        <f t="shared" si="22"/>
        <v>0</v>
      </c>
      <c r="H268" s="377">
        <f t="shared" si="17"/>
        <v>0</v>
      </c>
    </row>
    <row r="269" spans="1:8" ht="11.4" hidden="1">
      <c r="A269" s="216"/>
      <c r="B269" s="207" t="s">
        <v>190</v>
      </c>
      <c r="C269" s="375" t="s">
        <v>937</v>
      </c>
      <c r="D269" s="125">
        <v>0</v>
      </c>
      <c r="E269" s="125"/>
      <c r="F269" s="125"/>
      <c r="G269" s="228">
        <f t="shared" si="22"/>
        <v>0</v>
      </c>
      <c r="H269" s="377">
        <f t="shared" si="17"/>
        <v>0</v>
      </c>
    </row>
    <row r="270" spans="1:8" ht="20.399999999999999" hidden="1">
      <c r="A270" s="216"/>
      <c r="B270" s="207" t="s">
        <v>192</v>
      </c>
      <c r="C270" s="375" t="s">
        <v>921</v>
      </c>
      <c r="D270" s="125">
        <v>0</v>
      </c>
      <c r="E270" s="125">
        <v>0</v>
      </c>
      <c r="F270" s="125">
        <v>0</v>
      </c>
      <c r="G270" s="228">
        <f t="shared" si="22"/>
        <v>0</v>
      </c>
      <c r="H270" s="377">
        <f t="shared" si="17"/>
        <v>0</v>
      </c>
    </row>
    <row r="271" spans="1:8" ht="11.4" hidden="1">
      <c r="A271" s="20"/>
      <c r="B271" s="207" t="s">
        <v>194</v>
      </c>
      <c r="C271" s="374" t="s">
        <v>922</v>
      </c>
      <c r="D271" s="125">
        <v>0</v>
      </c>
      <c r="E271" s="125">
        <v>0</v>
      </c>
      <c r="F271" s="125">
        <v>0</v>
      </c>
      <c r="G271" s="228">
        <f t="shared" si="22"/>
        <v>0</v>
      </c>
      <c r="H271" s="377">
        <f t="shared" si="17"/>
        <v>0</v>
      </c>
    </row>
    <row r="272" spans="1:8" ht="11.4" hidden="1">
      <c r="A272" s="20"/>
      <c r="B272" s="207" t="s">
        <v>292</v>
      </c>
      <c r="C272" s="374" t="s">
        <v>923</v>
      </c>
      <c r="D272" s="125">
        <v>0</v>
      </c>
      <c r="E272" s="125">
        <v>0</v>
      </c>
      <c r="F272" s="125">
        <v>0</v>
      </c>
      <c r="G272" s="228">
        <f t="shared" si="22"/>
        <v>0</v>
      </c>
      <c r="H272" s="377">
        <f t="shared" si="17"/>
        <v>0</v>
      </c>
    </row>
    <row r="273" spans="1:13" ht="11.4" hidden="1">
      <c r="A273" s="20"/>
      <c r="B273" s="207" t="s">
        <v>755</v>
      </c>
      <c r="C273" s="374" t="s">
        <v>924</v>
      </c>
      <c r="D273" s="125">
        <v>0</v>
      </c>
      <c r="E273" s="125">
        <v>0</v>
      </c>
      <c r="F273" s="125">
        <v>0</v>
      </c>
      <c r="G273" s="228">
        <f t="shared" si="22"/>
        <v>0</v>
      </c>
      <c r="H273" s="377">
        <f t="shared" si="17"/>
        <v>0</v>
      </c>
    </row>
    <row r="274" spans="1:13" ht="11.4" hidden="1">
      <c r="A274" s="20"/>
      <c r="B274" s="373" t="s">
        <v>722</v>
      </c>
      <c r="C274" s="374" t="s">
        <v>1008</v>
      </c>
      <c r="D274" s="125">
        <v>0</v>
      </c>
      <c r="E274" s="125"/>
      <c r="F274" s="125"/>
      <c r="G274" s="228">
        <f t="shared" si="22"/>
        <v>0</v>
      </c>
      <c r="H274" s="377">
        <f t="shared" si="17"/>
        <v>0</v>
      </c>
    </row>
    <row r="275" spans="1:13" hidden="1">
      <c r="A275" s="216" t="s">
        <v>472</v>
      </c>
      <c r="B275" s="209" t="s">
        <v>925</v>
      </c>
      <c r="C275" s="96" t="s">
        <v>926</v>
      </c>
      <c r="D275" s="84">
        <f>SUM(D276)</f>
        <v>0</v>
      </c>
      <c r="E275" s="84">
        <v>0</v>
      </c>
      <c r="F275" s="84">
        <f>SUM(F281:F281)</f>
        <v>0</v>
      </c>
      <c r="G275" s="85">
        <f t="shared" si="22"/>
        <v>0</v>
      </c>
      <c r="H275" s="235">
        <f t="shared" si="17"/>
        <v>0</v>
      </c>
    </row>
    <row r="276" spans="1:13" ht="11.4" hidden="1">
      <c r="A276" s="20"/>
      <c r="B276" s="207" t="s">
        <v>187</v>
      </c>
      <c r="C276" s="374" t="s">
        <v>1009</v>
      </c>
      <c r="D276" s="125">
        <v>0</v>
      </c>
      <c r="E276" s="125">
        <v>0</v>
      </c>
      <c r="F276" s="125">
        <v>0</v>
      </c>
      <c r="G276" s="228">
        <f>SUM(D276:F276)</f>
        <v>0</v>
      </c>
      <c r="H276" s="377">
        <f t="shared" si="17"/>
        <v>0</v>
      </c>
    </row>
    <row r="277" spans="1:13" hidden="1">
      <c r="A277" s="216"/>
      <c r="B277" s="209"/>
      <c r="C277" s="20"/>
      <c r="D277" s="84"/>
      <c r="E277" s="84"/>
      <c r="F277" s="84"/>
      <c r="G277" s="85"/>
      <c r="H277" s="235"/>
    </row>
    <row r="278" spans="1:13" hidden="1">
      <c r="A278" s="216"/>
      <c r="B278" s="209"/>
      <c r="C278" s="20"/>
      <c r="D278" s="84"/>
      <c r="E278" s="84"/>
      <c r="F278" s="84"/>
      <c r="G278" s="85"/>
      <c r="H278" s="235"/>
    </row>
    <row r="279" spans="1:13" hidden="1">
      <c r="A279" s="217">
        <v>3.3</v>
      </c>
      <c r="B279" s="210" t="s">
        <v>545</v>
      </c>
      <c r="C279" s="98" t="s">
        <v>522</v>
      </c>
      <c r="D279" s="99">
        <f>+D281</f>
        <v>0</v>
      </c>
      <c r="E279" s="99">
        <f>+E281</f>
        <v>0</v>
      </c>
      <c r="F279" s="99">
        <f>+F281</f>
        <v>0</v>
      </c>
      <c r="G279" s="230">
        <f>SUM(D279:F279)</f>
        <v>0</v>
      </c>
      <c r="H279" s="234">
        <f t="shared" si="17"/>
        <v>0</v>
      </c>
    </row>
    <row r="280" spans="1:13" hidden="1">
      <c r="A280" s="141"/>
      <c r="B280" s="211"/>
      <c r="C280" s="100"/>
      <c r="D280" s="101"/>
      <c r="E280" s="101"/>
      <c r="F280" s="101"/>
      <c r="G280" s="231"/>
      <c r="H280" s="235"/>
    </row>
    <row r="281" spans="1:13" hidden="1">
      <c r="A281" s="218" t="s">
        <v>523</v>
      </c>
      <c r="B281" s="212" t="s">
        <v>546</v>
      </c>
      <c r="C281" s="102" t="s">
        <v>547</v>
      </c>
      <c r="D281" s="103">
        <f>SUM(D282:D284)</f>
        <v>0</v>
      </c>
      <c r="E281" s="103">
        <f>SUM(E282:E284)</f>
        <v>0</v>
      </c>
      <c r="F281" s="103">
        <f>SUM(F282:F284)</f>
        <v>0</v>
      </c>
      <c r="G281" s="232">
        <f>SUM(G282:G284)</f>
        <v>0</v>
      </c>
      <c r="H281" s="235">
        <f t="shared" si="17"/>
        <v>0</v>
      </c>
    </row>
    <row r="282" spans="1:13" ht="20.399999999999999" hidden="1">
      <c r="A282" s="219" t="s">
        <v>523</v>
      </c>
      <c r="B282" s="203" t="s">
        <v>548</v>
      </c>
      <c r="C282" s="20" t="s">
        <v>549</v>
      </c>
      <c r="D282" s="84">
        <v>0</v>
      </c>
      <c r="E282" s="84">
        <v>0</v>
      </c>
      <c r="F282" s="84">
        <v>0</v>
      </c>
      <c r="G282" s="224">
        <f>SUM(D282:F282)</f>
        <v>0</v>
      </c>
      <c r="H282" s="235">
        <f t="shared" si="17"/>
        <v>0</v>
      </c>
    </row>
    <row r="283" spans="1:13" ht="20.399999999999999" hidden="1">
      <c r="A283" s="219" t="s">
        <v>523</v>
      </c>
      <c r="B283" s="203" t="s">
        <v>550</v>
      </c>
      <c r="C283" s="20" t="s">
        <v>551</v>
      </c>
      <c r="D283" s="84">
        <v>0</v>
      </c>
      <c r="E283" s="84">
        <v>0</v>
      </c>
      <c r="F283" s="84">
        <v>0</v>
      </c>
      <c r="G283" s="224">
        <f>SUM(D283:F283)</f>
        <v>0</v>
      </c>
      <c r="H283" s="235">
        <f t="shared" si="17"/>
        <v>0</v>
      </c>
    </row>
    <row r="284" spans="1:13" ht="20.399999999999999" hidden="1">
      <c r="A284" s="219" t="s">
        <v>523</v>
      </c>
      <c r="B284" s="203" t="s">
        <v>552</v>
      </c>
      <c r="C284" s="20" t="s">
        <v>553</v>
      </c>
      <c r="D284" s="84">
        <v>0</v>
      </c>
      <c r="E284" s="84">
        <v>0</v>
      </c>
      <c r="F284" s="84">
        <v>0</v>
      </c>
      <c r="G284" s="224">
        <f>SUM(D284:F284)</f>
        <v>0</v>
      </c>
      <c r="H284" s="235">
        <f t="shared" si="17"/>
        <v>0</v>
      </c>
    </row>
    <row r="285" spans="1:13" hidden="1">
      <c r="A285" s="20"/>
      <c r="B285" s="203"/>
      <c r="C285" s="96"/>
      <c r="D285" s="84"/>
      <c r="E285" s="84"/>
      <c r="F285" s="84"/>
      <c r="G285" s="224"/>
      <c r="H285" s="235"/>
    </row>
    <row r="286" spans="1:13" hidden="1">
      <c r="A286" s="20"/>
      <c r="B286" s="203"/>
      <c r="C286" s="96"/>
      <c r="D286" s="84"/>
      <c r="E286" s="84"/>
      <c r="F286" s="84"/>
      <c r="G286" s="224"/>
      <c r="H286" s="235"/>
    </row>
    <row r="287" spans="1:13" s="79" customFormat="1" hidden="1">
      <c r="A287" s="214">
        <v>4</v>
      </c>
      <c r="B287" s="201" t="s">
        <v>161</v>
      </c>
      <c r="C287" s="81" t="s">
        <v>162</v>
      </c>
      <c r="D287" s="82">
        <f>+D289</f>
        <v>0</v>
      </c>
      <c r="E287" s="82">
        <f>+E289</f>
        <v>0</v>
      </c>
      <c r="F287" s="82">
        <f>+F289</f>
        <v>0</v>
      </c>
      <c r="G287" s="223">
        <f>+G289</f>
        <v>0</v>
      </c>
      <c r="H287" s="234">
        <f t="shared" si="17"/>
        <v>0</v>
      </c>
      <c r="I287" s="61"/>
      <c r="J287" s="80"/>
      <c r="K287" s="80"/>
      <c r="L287" s="80"/>
      <c r="M287" s="80"/>
    </row>
    <row r="288" spans="1:13" hidden="1">
      <c r="A288" s="20"/>
      <c r="B288" s="203"/>
      <c r="C288" s="20"/>
      <c r="D288" s="84"/>
      <c r="E288" s="84"/>
      <c r="F288" s="84"/>
      <c r="G288" s="224"/>
      <c r="H288" s="235"/>
    </row>
    <row r="289" spans="1:9" hidden="1">
      <c r="A289" s="215"/>
      <c r="B289" s="202" t="s">
        <v>163</v>
      </c>
      <c r="C289" s="90" t="s">
        <v>164</v>
      </c>
      <c r="D289" s="87">
        <f>SUM(D290:D291)</f>
        <v>0</v>
      </c>
      <c r="E289" s="87">
        <f>SUM(E290:E291)</f>
        <v>0</v>
      </c>
      <c r="F289" s="87">
        <f>SUM(F290:F291)</f>
        <v>0</v>
      </c>
      <c r="G289" s="225">
        <f>SUM(G290:G291)</f>
        <v>0</v>
      </c>
      <c r="H289" s="235">
        <f t="shared" si="17"/>
        <v>0</v>
      </c>
      <c r="I289" s="61"/>
    </row>
    <row r="290" spans="1:9" hidden="1">
      <c r="A290" s="216">
        <v>4</v>
      </c>
      <c r="B290" s="203" t="s">
        <v>197</v>
      </c>
      <c r="C290" s="20" t="s">
        <v>198</v>
      </c>
      <c r="D290" s="84">
        <v>0</v>
      </c>
      <c r="E290" s="84">
        <v>0</v>
      </c>
      <c r="F290" s="84">
        <v>0</v>
      </c>
      <c r="G290" s="224">
        <f>SUM(D290:F290)</f>
        <v>0</v>
      </c>
      <c r="H290" s="235">
        <f>+G290/$G$17</f>
        <v>0</v>
      </c>
    </row>
    <row r="291" spans="1:9" hidden="1">
      <c r="A291" s="216">
        <v>4</v>
      </c>
      <c r="B291" s="203" t="s">
        <v>165</v>
      </c>
      <c r="C291" s="20" t="s">
        <v>166</v>
      </c>
      <c r="D291" s="84">
        <v>0</v>
      </c>
      <c r="E291" s="84">
        <v>0</v>
      </c>
      <c r="F291" s="84">
        <v>0</v>
      </c>
      <c r="G291" s="224">
        <f>SUM(D291:F291)</f>
        <v>0</v>
      </c>
      <c r="H291" s="235">
        <f t="shared" si="17"/>
        <v>0</v>
      </c>
    </row>
    <row r="292" spans="1:9">
      <c r="A292" s="198"/>
      <c r="B292" s="213"/>
      <c r="C292" s="198"/>
      <c r="D292" s="199"/>
      <c r="E292" s="199"/>
      <c r="F292" s="199"/>
      <c r="G292" s="233"/>
      <c r="H292" s="236"/>
    </row>
    <row r="293" spans="1:9">
      <c r="B293" s="104"/>
    </row>
    <row r="294" spans="1:9">
      <c r="B294" s="105"/>
      <c r="C294" s="105"/>
    </row>
  </sheetData>
  <mergeCells count="7">
    <mergeCell ref="A8:H8"/>
    <mergeCell ref="A9:H9"/>
    <mergeCell ref="A16:A17"/>
    <mergeCell ref="B17:C17"/>
    <mergeCell ref="B16:C16"/>
    <mergeCell ref="A12:H12"/>
    <mergeCell ref="A13:H13"/>
  </mergeCells>
  <phoneticPr fontId="66" type="noConversion"/>
  <printOptions horizontalCentered="1"/>
  <pageMargins left="0.39370078740157483" right="0.39370078740157483" top="0.59055118110236227" bottom="0.39370078740157483" header="0" footer="0"/>
  <pageSetup paperSize="9" firstPageNumber="4" orientation="landscape" useFirstPageNumber="1" verticalDpi="597" r:id="rId1"/>
  <headerFooter alignWithMargins="0">
    <oddHeader>Página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81"/>
  <sheetViews>
    <sheetView showGridLines="0" topLeftCell="A8" zoomScaleNormal="100" zoomScaleSheetLayoutView="80" workbookViewId="0">
      <selection activeCell="S13" sqref="S13"/>
    </sheetView>
  </sheetViews>
  <sheetFormatPr baseColWidth="10" defaultColWidth="11.5546875" defaultRowHeight="13.2"/>
  <cols>
    <col min="1" max="1" width="3.5546875" style="13" customWidth="1"/>
    <col min="2" max="2" width="7.77734375" style="13" customWidth="1"/>
    <col min="3" max="3" width="42.6640625" style="13" bestFit="1" customWidth="1"/>
    <col min="4" max="4" width="16.77734375" style="13" hidden="1" customWidth="1"/>
    <col min="5" max="6" width="16.77734375" style="13" customWidth="1"/>
    <col min="7" max="7" width="19.21875" style="13" customWidth="1"/>
    <col min="8" max="8" width="11.5546875" style="13"/>
    <col min="9" max="9" width="16.33203125" style="13" customWidth="1"/>
    <col min="10" max="10" width="24.44140625" style="13" hidden="1" customWidth="1"/>
    <col min="11" max="11" width="18.21875" style="13" hidden="1" customWidth="1"/>
    <col min="12" max="12" width="7.77734375" style="13" hidden="1" customWidth="1"/>
    <col min="13" max="13" width="16.33203125" style="13" hidden="1" customWidth="1"/>
    <col min="14" max="14" width="15.21875" style="13" hidden="1" customWidth="1"/>
    <col min="15" max="15" width="16.33203125" style="13" hidden="1" customWidth="1"/>
    <col min="16" max="16" width="5.6640625" style="13" hidden="1" customWidth="1"/>
    <col min="17" max="17" width="16.44140625" style="13" hidden="1" customWidth="1"/>
    <col min="18" max="18" width="13.33203125" style="13" bestFit="1" customWidth="1"/>
    <col min="19" max="20" width="11.5546875" style="13" customWidth="1"/>
    <col min="21" max="16384" width="11.5546875" style="13"/>
  </cols>
  <sheetData>
    <row r="1" spans="1:17" hidden="1">
      <c r="D1" s="22">
        <f>+'EGR x PART GRAL'!C10</f>
        <v>0</v>
      </c>
      <c r="E1" s="22">
        <f>+'EGR x PART GRAL'!D10</f>
        <v>189913685</v>
      </c>
      <c r="F1" s="22">
        <f>+'EGR x PART GRAL'!E10</f>
        <v>49994905.850000001</v>
      </c>
      <c r="G1" s="22">
        <f>+'EGR x PART GRAL'!F10</f>
        <v>239908590.84999999</v>
      </c>
    </row>
    <row r="2" spans="1:17" hidden="1">
      <c r="D2" s="22"/>
      <c r="E2" s="22"/>
      <c r="F2" s="22"/>
      <c r="G2" s="22"/>
    </row>
    <row r="3" spans="1:17" hidden="1">
      <c r="D3" s="22">
        <f>+D1-D13</f>
        <v>0</v>
      </c>
      <c r="E3" s="22">
        <f>+E1-E13</f>
        <v>0</v>
      </c>
      <c r="F3" s="22">
        <f>+F1-F13</f>
        <v>0</v>
      </c>
      <c r="G3" s="22">
        <f>+G1-G13</f>
        <v>0</v>
      </c>
    </row>
    <row r="4" spans="1:17" hidden="1">
      <c r="D4" s="22"/>
      <c r="E4" s="22"/>
      <c r="F4" s="22"/>
      <c r="G4" s="22"/>
    </row>
    <row r="5" spans="1:17" ht="15.6">
      <c r="A5" s="583" t="str">
        <f>+INDICE!A1</f>
        <v>MUNICIPALIDAD DE CARTAGO</v>
      </c>
      <c r="B5" s="583"/>
      <c r="C5" s="583"/>
      <c r="D5" s="583"/>
      <c r="E5" s="583"/>
      <c r="F5" s="583"/>
      <c r="G5" s="583"/>
    </row>
    <row r="6" spans="1:17">
      <c r="A6" s="584" t="str">
        <f>+INDICE!A3</f>
        <v>PRESUPUESTO EXTRAORDINARIO N° 02-2025</v>
      </c>
      <c r="B6" s="584"/>
      <c r="C6" s="584"/>
      <c r="D6" s="584"/>
      <c r="E6" s="584"/>
      <c r="F6" s="584"/>
      <c r="G6" s="584"/>
    </row>
    <row r="7" spans="1:17" s="14" customFormat="1" ht="10.8" thickBot="1">
      <c r="A7" s="12"/>
      <c r="B7" s="12"/>
      <c r="C7" s="15"/>
      <c r="D7" s="16"/>
      <c r="F7" s="18"/>
      <c r="G7" s="18"/>
      <c r="H7" s="18"/>
    </row>
    <row r="8" spans="1:17" ht="13.8">
      <c r="A8" s="585" t="s">
        <v>476</v>
      </c>
      <c r="B8" s="585"/>
      <c r="C8" s="585"/>
      <c r="D8" s="585"/>
      <c r="E8" s="585"/>
      <c r="F8" s="585"/>
      <c r="G8" s="585"/>
      <c r="J8" s="77" t="s">
        <v>489</v>
      </c>
      <c r="K8" s="78"/>
    </row>
    <row r="9" spans="1:17" ht="13.8">
      <c r="A9" s="585" t="s">
        <v>477</v>
      </c>
      <c r="B9" s="585"/>
      <c r="C9" s="585"/>
      <c r="D9" s="585"/>
      <c r="E9" s="585"/>
      <c r="F9" s="585"/>
      <c r="G9" s="585"/>
      <c r="J9" s="52">
        <v>839505398.79999995</v>
      </c>
      <c r="K9" s="53" t="s">
        <v>562</v>
      </c>
    </row>
    <row r="10" spans="1:17" s="14" customFormat="1" ht="10.199999999999999">
      <c r="A10" s="12"/>
      <c r="B10" s="12"/>
      <c r="C10" s="15"/>
      <c r="D10" s="16"/>
      <c r="F10" s="18"/>
      <c r="G10" s="18"/>
      <c r="H10" s="18"/>
      <c r="J10" s="52">
        <f>+G15</f>
        <v>0</v>
      </c>
      <c r="K10" s="53" t="s">
        <v>563</v>
      </c>
    </row>
    <row r="11" spans="1:17" s="14" customFormat="1" ht="10.8" thickBot="1">
      <c r="A11" s="12"/>
      <c r="B11" s="12"/>
      <c r="C11" s="15"/>
      <c r="D11" s="16"/>
      <c r="F11" s="18"/>
      <c r="G11" s="18"/>
      <c r="H11" s="18"/>
      <c r="J11" s="55">
        <f>+J9-J10</f>
        <v>839505398.79999995</v>
      </c>
      <c r="K11" s="56" t="s">
        <v>491</v>
      </c>
    </row>
    <row r="12" spans="1:17" ht="54.3" customHeight="1" thickBot="1">
      <c r="A12" s="586" t="s">
        <v>434</v>
      </c>
      <c r="B12" s="586"/>
      <c r="C12" s="587"/>
      <c r="D12" s="237" t="s">
        <v>226</v>
      </c>
      <c r="E12" s="237" t="s">
        <v>227</v>
      </c>
      <c r="F12" s="237" t="s">
        <v>228</v>
      </c>
      <c r="G12" s="238" t="s">
        <v>174</v>
      </c>
    </row>
    <row r="13" spans="1:17" ht="28.2" thickBot="1">
      <c r="A13" s="581" t="s">
        <v>478</v>
      </c>
      <c r="B13" s="581"/>
      <c r="C13" s="582"/>
      <c r="D13" s="288">
        <f>+D15+D38+D64+D78</f>
        <v>0</v>
      </c>
      <c r="E13" s="288">
        <f>+E15+E38+E64+E78</f>
        <v>189913685</v>
      </c>
      <c r="F13" s="288">
        <f>+F15+F38+F64+F78</f>
        <v>49994905.850000001</v>
      </c>
      <c r="G13" s="289">
        <f>SUM(D13:F13)</f>
        <v>239908590.84999999</v>
      </c>
      <c r="I13" s="24"/>
      <c r="J13" s="26" t="s">
        <v>479</v>
      </c>
      <c r="K13" s="27">
        <v>2020</v>
      </c>
      <c r="L13" s="27" t="s">
        <v>480</v>
      </c>
      <c r="M13" s="27" t="s">
        <v>581</v>
      </c>
      <c r="N13" s="27" t="s">
        <v>559</v>
      </c>
      <c r="O13" s="27" t="s">
        <v>560</v>
      </c>
      <c r="P13" s="27" t="s">
        <v>480</v>
      </c>
      <c r="Q13" s="28" t="s">
        <v>481</v>
      </c>
    </row>
    <row r="14" spans="1:17">
      <c r="A14" s="244"/>
      <c r="B14" s="25"/>
      <c r="C14" s="14"/>
      <c r="D14" s="34"/>
      <c r="E14" s="19"/>
      <c r="F14" s="19"/>
      <c r="G14" s="245"/>
      <c r="J14" s="35" t="s">
        <v>483</v>
      </c>
      <c r="K14" s="36">
        <v>11715844691.939999</v>
      </c>
      <c r="L14" s="37">
        <f>+K14/$K$17</f>
        <v>0.8741828693320437</v>
      </c>
      <c r="M14" s="36">
        <v>3516643845.2416134</v>
      </c>
      <c r="N14" s="36">
        <f>+G38</f>
        <v>239908590.84999999</v>
      </c>
      <c r="O14" s="32">
        <f>+M14+N14</f>
        <v>3756552436.0916133</v>
      </c>
      <c r="P14" s="37">
        <f>+O14/$O$17</f>
        <v>0.9023001082688975</v>
      </c>
      <c r="Q14" s="33">
        <f>+(O14-K14)/K14</f>
        <v>-0.67936136617823539</v>
      </c>
    </row>
    <row r="15" spans="1:17" hidden="1">
      <c r="A15" s="29">
        <v>1</v>
      </c>
      <c r="B15" s="29"/>
      <c r="C15" s="30" t="s">
        <v>482</v>
      </c>
      <c r="D15" s="31">
        <f>+D17+D25+D31</f>
        <v>0</v>
      </c>
      <c r="E15" s="31">
        <f>+E17+E25+E31</f>
        <v>0</v>
      </c>
      <c r="F15" s="239">
        <f>+F17+F25+F31</f>
        <v>0</v>
      </c>
      <c r="G15" s="246">
        <f>SUM(D15:F15)</f>
        <v>0</v>
      </c>
      <c r="I15" s="24"/>
      <c r="J15" s="35" t="s">
        <v>485</v>
      </c>
      <c r="K15" s="36">
        <v>564404279.77999997</v>
      </c>
      <c r="L15" s="37">
        <f>+K15/$K$17</f>
        <v>4.2113271875377369E-2</v>
      </c>
      <c r="M15" s="36">
        <v>232638058.87</v>
      </c>
      <c r="N15" s="36">
        <f>+G64</f>
        <v>0</v>
      </c>
      <c r="O15" s="32">
        <f>+M15+N15</f>
        <v>232638058.87</v>
      </c>
      <c r="P15" s="37">
        <f>+O15/$O$17</f>
        <v>5.5878188652215575E-2</v>
      </c>
      <c r="Q15" s="33">
        <f>+(O15-K15)/K15</f>
        <v>-0.58781662860409145</v>
      </c>
    </row>
    <row r="16" spans="1:17" hidden="1">
      <c r="A16" s="244"/>
      <c r="B16" s="25"/>
      <c r="C16" s="14"/>
      <c r="D16" s="34"/>
      <c r="E16" s="34"/>
      <c r="F16" s="19"/>
      <c r="G16" s="245"/>
      <c r="J16" s="35" t="s">
        <v>486</v>
      </c>
      <c r="K16" s="36">
        <v>1121803508.3199999</v>
      </c>
      <c r="L16" s="37">
        <f>+K16/$K$17</f>
        <v>8.3703858792578897E-2</v>
      </c>
      <c r="M16" s="36">
        <v>174116592.85280001</v>
      </c>
      <c r="N16" s="36">
        <f>+G78</f>
        <v>0</v>
      </c>
      <c r="O16" s="32">
        <f>+M16+N16</f>
        <v>174116592.85280001</v>
      </c>
      <c r="P16" s="37">
        <f>+O16/$O$17</f>
        <v>4.1821703078886975E-2</v>
      </c>
      <c r="Q16" s="33">
        <f>+(O16-K16)/K16</f>
        <v>-0.84478868931908135</v>
      </c>
    </row>
    <row r="17" spans="1:17" ht="13.8" hidden="1" thickBot="1">
      <c r="A17" s="247"/>
      <c r="B17" s="38">
        <v>1.1000000000000001</v>
      </c>
      <c r="C17" s="39" t="s">
        <v>484</v>
      </c>
      <c r="D17" s="40">
        <f>+D19+D23</f>
        <v>0</v>
      </c>
      <c r="E17" s="40">
        <f>+E19+E23</f>
        <v>0</v>
      </c>
      <c r="F17" s="240">
        <f>+F19+F23</f>
        <v>0</v>
      </c>
      <c r="G17" s="248">
        <f>SUM(D17:F17)</f>
        <v>0</v>
      </c>
      <c r="J17" s="44" t="s">
        <v>385</v>
      </c>
      <c r="K17" s="45">
        <f t="shared" ref="K17:P17" si="0">SUM(K14:K16)</f>
        <v>13402052480.039999</v>
      </c>
      <c r="L17" s="46">
        <f t="shared" si="0"/>
        <v>1</v>
      </c>
      <c r="M17" s="45">
        <f t="shared" si="0"/>
        <v>3923398496.9644132</v>
      </c>
      <c r="N17" s="45">
        <f t="shared" si="0"/>
        <v>239908590.84999999</v>
      </c>
      <c r="O17" s="45">
        <f t="shared" si="0"/>
        <v>4163307087.8144131</v>
      </c>
      <c r="P17" s="46">
        <f t="shared" si="0"/>
        <v>1</v>
      </c>
      <c r="Q17" s="47">
        <f>+(O17-K17)/K17</f>
        <v>-0.68935302305263113</v>
      </c>
    </row>
    <row r="18" spans="1:17" hidden="1">
      <c r="A18" s="244"/>
      <c r="B18" s="41"/>
      <c r="C18" s="30"/>
      <c r="D18" s="34"/>
      <c r="E18" s="34"/>
      <c r="F18" s="19"/>
      <c r="G18" s="245"/>
      <c r="K18" s="49"/>
      <c r="L18" s="49"/>
      <c r="M18" s="49"/>
    </row>
    <row r="19" spans="1:17" hidden="1">
      <c r="A19" s="244"/>
      <c r="B19" s="42" t="s">
        <v>444</v>
      </c>
      <c r="C19" s="12" t="s">
        <v>22</v>
      </c>
      <c r="D19" s="43">
        <f>SUM(D20:D21)</f>
        <v>0</v>
      </c>
      <c r="E19" s="43">
        <f>SUM(E20:E21)</f>
        <v>0</v>
      </c>
      <c r="F19" s="241">
        <f>SUM(F20:F21)</f>
        <v>0</v>
      </c>
      <c r="G19" s="249">
        <f>SUM(D19:F19)</f>
        <v>0</v>
      </c>
      <c r="I19" s="24"/>
      <c r="K19" s="49"/>
      <c r="L19" s="49"/>
      <c r="M19" s="49"/>
    </row>
    <row r="20" spans="1:17" hidden="1">
      <c r="A20" s="244"/>
      <c r="B20" s="48" t="s">
        <v>445</v>
      </c>
      <c r="C20" s="14" t="s">
        <v>487</v>
      </c>
      <c r="D20" s="34">
        <f>+'EGR DETALLADOS'!D21+'EGR DETALLADOS'!D25+'EGR DETALLADOS'!D31</f>
        <v>0</v>
      </c>
      <c r="E20" s="34">
        <f>+'EGR DETALLADOS'!E21+'EGR DETALLADOS'!E25+'EGR DETALLADOS'!E31</f>
        <v>0</v>
      </c>
      <c r="F20" s="19">
        <f>+'EGR DETALLADOS'!F21+'EGR DETALLADOS'!F25+'EGR DETALLADOS'!F31-'CAPITALIZACIÓN DE G.CORRIENTE'!N19</f>
        <v>0</v>
      </c>
      <c r="G20" s="249">
        <f>SUM(D20:F20)</f>
        <v>0</v>
      </c>
      <c r="I20" s="24"/>
      <c r="M20" s="51"/>
      <c r="N20" s="50"/>
      <c r="O20" s="50">
        <f>+O17*10%</f>
        <v>416330708.78144133</v>
      </c>
      <c r="P20" s="51"/>
    </row>
    <row r="21" spans="1:17" hidden="1">
      <c r="A21" s="244"/>
      <c r="B21" s="48" t="s">
        <v>446</v>
      </c>
      <c r="C21" s="14" t="s">
        <v>488</v>
      </c>
      <c r="D21" s="34">
        <f>+'EGR DETALLADOS'!D38+'EGR DETALLADOS'!D42</f>
        <v>0</v>
      </c>
      <c r="E21" s="19">
        <f>+'EGR DETALLADOS'!E38+'EGR DETALLADOS'!E42</f>
        <v>0</v>
      </c>
      <c r="F21" s="19">
        <f>+'EGR DETALLADOS'!F38+'EGR DETALLADOS'!F42-'CAPITALIZACIÓN DE G.CORRIENTE'!N20</f>
        <v>0</v>
      </c>
      <c r="G21" s="249">
        <f>SUM(D21:F21)</f>
        <v>0</v>
      </c>
      <c r="M21" s="50"/>
      <c r="N21" s="54"/>
      <c r="O21" s="54"/>
      <c r="P21" s="54"/>
    </row>
    <row r="22" spans="1:17" hidden="1">
      <c r="A22" s="244"/>
      <c r="B22" s="48"/>
      <c r="C22" s="14"/>
      <c r="D22" s="34"/>
      <c r="E22" s="19"/>
      <c r="F22" s="19"/>
      <c r="G22" s="249"/>
      <c r="M22" s="50"/>
    </row>
    <row r="23" spans="1:17" hidden="1">
      <c r="A23" s="244"/>
      <c r="B23" s="42" t="s">
        <v>447</v>
      </c>
      <c r="C23" s="12" t="s">
        <v>490</v>
      </c>
      <c r="D23" s="43">
        <f>+'EGR DETALLADOS'!D48-'EGR DETALLADOS'!D100+'EGR DETALLADOS'!D108+'EGR DETALLADOS'!D147</f>
        <v>0</v>
      </c>
      <c r="E23" s="43">
        <f>+'EGR DETALLADOS'!E48-'EGR DETALLADOS'!E100+'EGR DETALLADOS'!E108+'EGR DETALLADOS'!E147</f>
        <v>0</v>
      </c>
      <c r="F23" s="241">
        <f>+'EGR DETALLADOS'!F48-'EGR DETALLADOS'!F100+'EGR DETALLADOS'!F108+'EGR DETALLADOS'!F147-'CAPITALIZACIÓN DE G.CORRIENTE'!N22</f>
        <v>0</v>
      </c>
      <c r="G23" s="249">
        <f>SUM(D23:F23)</f>
        <v>0</v>
      </c>
      <c r="I23" s="24"/>
      <c r="M23" s="50"/>
    </row>
    <row r="24" spans="1:17" ht="13.2" hidden="1" customHeight="1">
      <c r="A24" s="244"/>
      <c r="B24" s="41"/>
      <c r="C24" s="14"/>
      <c r="D24" s="34"/>
      <c r="E24" s="34"/>
      <c r="F24" s="19"/>
      <c r="G24" s="249"/>
    </row>
    <row r="25" spans="1:17" ht="13.2" hidden="1" customHeight="1">
      <c r="A25" s="247"/>
      <c r="B25" s="38">
        <v>1.2</v>
      </c>
      <c r="C25" s="39" t="s">
        <v>492</v>
      </c>
      <c r="D25" s="40">
        <f>SUM(D27:D28)</f>
        <v>0</v>
      </c>
      <c r="E25" s="40">
        <f>SUM(E27:E28)</f>
        <v>0</v>
      </c>
      <c r="F25" s="240">
        <f>SUM(F27:F28)</f>
        <v>0</v>
      </c>
      <c r="G25" s="248">
        <f>SUM(D25:F25)</f>
        <v>0</v>
      </c>
      <c r="K25" s="49"/>
      <c r="L25" s="49"/>
      <c r="M25" s="49"/>
      <c r="N25" s="24"/>
      <c r="O25" s="24"/>
      <c r="P25" s="24"/>
    </row>
    <row r="26" spans="1:17" ht="13.2" hidden="1" customHeight="1">
      <c r="A26" s="244"/>
      <c r="B26" s="41"/>
      <c r="C26" s="14"/>
      <c r="D26" s="34"/>
      <c r="E26" s="34"/>
      <c r="F26" s="19"/>
      <c r="G26" s="249"/>
      <c r="K26" s="49"/>
      <c r="L26" s="49"/>
      <c r="M26" s="49"/>
    </row>
    <row r="27" spans="1:17" ht="13.2" hidden="1" customHeight="1">
      <c r="A27" s="244"/>
      <c r="B27" s="42" t="s">
        <v>493</v>
      </c>
      <c r="C27" s="12" t="s">
        <v>494</v>
      </c>
      <c r="D27" s="43"/>
      <c r="E27" s="43"/>
      <c r="F27" s="241"/>
      <c r="G27" s="249">
        <f>SUM(D27:F27)</f>
        <v>0</v>
      </c>
      <c r="K27" s="57"/>
    </row>
    <row r="28" spans="1:17" ht="13.2" hidden="1" customHeight="1">
      <c r="A28" s="244"/>
      <c r="B28" s="42" t="s">
        <v>495</v>
      </c>
      <c r="C28" s="12" t="s">
        <v>496</v>
      </c>
      <c r="D28" s="43"/>
      <c r="E28" s="34"/>
      <c r="F28" s="19"/>
      <c r="G28" s="249">
        <f>SUM(D28:F28)</f>
        <v>0</v>
      </c>
      <c r="K28" s="51"/>
    </row>
    <row r="29" spans="1:17" hidden="1">
      <c r="A29" s="244"/>
      <c r="B29" s="41"/>
      <c r="C29" s="14"/>
      <c r="D29" s="34"/>
      <c r="E29" s="34"/>
      <c r="F29" s="19"/>
      <c r="G29" s="249"/>
      <c r="K29" s="57"/>
    </row>
    <row r="30" spans="1:17" hidden="1">
      <c r="A30" s="244"/>
      <c r="B30" s="41"/>
      <c r="C30" s="14"/>
      <c r="D30" s="34"/>
      <c r="E30" s="34"/>
      <c r="F30" s="19"/>
      <c r="G30" s="249"/>
      <c r="K30" s="51"/>
    </row>
    <row r="31" spans="1:17" hidden="1">
      <c r="A31" s="247"/>
      <c r="B31" s="38">
        <v>1.3</v>
      </c>
      <c r="C31" s="39" t="s">
        <v>5</v>
      </c>
      <c r="D31" s="40">
        <f>SUM(D33:D35)</f>
        <v>0</v>
      </c>
      <c r="E31" s="40">
        <f>SUM(E33:E35)</f>
        <v>0</v>
      </c>
      <c r="F31" s="240">
        <f>SUM(F33:F35)</f>
        <v>0</v>
      </c>
      <c r="G31" s="248">
        <f>SUM(D31:F31)</f>
        <v>0</v>
      </c>
      <c r="K31" s="51"/>
    </row>
    <row r="32" spans="1:17" hidden="1">
      <c r="A32" s="244"/>
      <c r="B32" s="41"/>
      <c r="C32" s="14"/>
      <c r="D32" s="34"/>
      <c r="E32" s="34"/>
      <c r="F32" s="19"/>
      <c r="G32" s="249"/>
      <c r="K32" s="51"/>
    </row>
    <row r="33" spans="1:18" hidden="1">
      <c r="A33" s="244"/>
      <c r="B33" s="42" t="s">
        <v>454</v>
      </c>
      <c r="C33" s="12" t="s">
        <v>497</v>
      </c>
      <c r="D33" s="43">
        <f>+'EGR DETALLADOS'!D100+'EGR DETALLADOS'!D187</f>
        <v>0</v>
      </c>
      <c r="E33" s="43">
        <f>+'EGR DETALLADOS'!E100+'EGR DETALLADOS'!E187</f>
        <v>0</v>
      </c>
      <c r="F33" s="241">
        <f>+'EGR DETALLADOS'!F100+'EGR DETALLADOS'!F187</f>
        <v>0</v>
      </c>
      <c r="G33" s="249">
        <f>SUM(D33:F33)</f>
        <v>0</v>
      </c>
      <c r="K33" s="51"/>
    </row>
    <row r="34" spans="1:18" hidden="1">
      <c r="A34" s="244"/>
      <c r="B34" s="42" t="s">
        <v>474</v>
      </c>
      <c r="C34" s="12" t="s">
        <v>498</v>
      </c>
      <c r="D34" s="43">
        <f>+'EGR DETALLADOS'!D209+'EGR DETALLADOS'!D214+'EGR DETALLADOS'!D217+'EGR DETALLADOS'!D237</f>
        <v>0</v>
      </c>
      <c r="E34" s="43">
        <f>+'EGR DETALLADOS'!E209+'EGR DETALLADOS'!E214+'EGR DETALLADOS'!E217+'EGR DETALLADOS'!E237</f>
        <v>0</v>
      </c>
      <c r="F34" s="241">
        <f>+'EGR DETALLADOS'!F209+'EGR DETALLADOS'!F214+'EGR DETALLADOS'!F217+'EGR DETALLADOS'!F237</f>
        <v>0</v>
      </c>
      <c r="G34" s="249">
        <f>SUM(D34:F34)</f>
        <v>0</v>
      </c>
    </row>
    <row r="35" spans="1:18" ht="13.2" hidden="1" customHeight="1">
      <c r="A35" s="244"/>
      <c r="B35" s="42" t="s">
        <v>499</v>
      </c>
      <c r="C35" s="12" t="s">
        <v>500</v>
      </c>
      <c r="D35" s="43"/>
      <c r="E35" s="43"/>
      <c r="F35" s="241"/>
      <c r="G35" s="249">
        <f>SUM(D35:F35)</f>
        <v>0</v>
      </c>
    </row>
    <row r="36" spans="1:18" hidden="1">
      <c r="A36" s="244"/>
      <c r="B36" s="41"/>
      <c r="C36" s="14"/>
      <c r="D36" s="34"/>
      <c r="E36" s="34"/>
      <c r="F36" s="19"/>
      <c r="G36" s="249"/>
      <c r="I36" s="24"/>
    </row>
    <row r="37" spans="1:18" hidden="1">
      <c r="A37" s="244"/>
      <c r="B37" s="41"/>
      <c r="C37" s="14"/>
      <c r="D37" s="34"/>
      <c r="E37" s="19"/>
      <c r="F37" s="19"/>
      <c r="G37" s="249"/>
    </row>
    <row r="38" spans="1:18">
      <c r="A38" s="29">
        <v>2</v>
      </c>
      <c r="B38" s="29"/>
      <c r="C38" s="30" t="s">
        <v>501</v>
      </c>
      <c r="D38" s="31">
        <f>+D40+D48+D57</f>
        <v>0</v>
      </c>
      <c r="E38" s="31">
        <f>+E40+E48+E57</f>
        <v>189913685</v>
      </c>
      <c r="F38" s="239">
        <f>+F40+F48+F57</f>
        <v>49994905.850000001</v>
      </c>
      <c r="G38" s="246">
        <f>SUM(D38:F38)</f>
        <v>239908590.84999999</v>
      </c>
      <c r="I38" s="24"/>
    </row>
    <row r="39" spans="1:18">
      <c r="A39" s="244"/>
      <c r="B39" s="41"/>
      <c r="C39" s="14"/>
      <c r="D39" s="34"/>
      <c r="E39" s="19"/>
      <c r="F39" s="19"/>
      <c r="G39" s="249"/>
      <c r="J39" s="107"/>
    </row>
    <row r="40" spans="1:18">
      <c r="A40" s="247"/>
      <c r="B40" s="38">
        <v>2.1</v>
      </c>
      <c r="C40" s="39" t="s">
        <v>502</v>
      </c>
      <c r="D40" s="40">
        <f>SUM(D42:D46)</f>
        <v>0</v>
      </c>
      <c r="E40" s="40">
        <f>SUM(E42:E46)</f>
        <v>88564375</v>
      </c>
      <c r="F40" s="240">
        <f>SUM(F42:F46)</f>
        <v>0</v>
      </c>
      <c r="G40" s="248">
        <f>SUM(D40:F40)</f>
        <v>88564375</v>
      </c>
    </row>
    <row r="41" spans="1:18">
      <c r="A41" s="244"/>
      <c r="B41" s="41"/>
      <c r="C41" s="14"/>
      <c r="D41" s="34"/>
      <c r="E41" s="34"/>
      <c r="F41" s="19"/>
      <c r="G41" s="249"/>
    </row>
    <row r="42" spans="1:18" hidden="1">
      <c r="A42" s="244"/>
      <c r="B42" s="42" t="s">
        <v>464</v>
      </c>
      <c r="C42" s="12" t="s">
        <v>503</v>
      </c>
      <c r="D42" s="43">
        <f>+'EGR DETALLADOS'!D171</f>
        <v>0</v>
      </c>
      <c r="E42" s="43">
        <f>+'EGR DETALLADOS'!E171</f>
        <v>0</v>
      </c>
      <c r="F42" s="241">
        <f>+'EGR DETALLADOS'!F171+'CAPITALIZACIÓN DE G.CORRIENTE'!D12</f>
        <v>0</v>
      </c>
      <c r="G42" s="249">
        <f>SUM(D42:F42)</f>
        <v>0</v>
      </c>
      <c r="I42" s="24"/>
      <c r="R42" s="24"/>
    </row>
    <row r="43" spans="1:18">
      <c r="A43" s="244"/>
      <c r="B43" s="42" t="s">
        <v>465</v>
      </c>
      <c r="C43" s="12" t="s">
        <v>504</v>
      </c>
      <c r="D43" s="43">
        <f>+'EGR DETALLADOS'!D172</f>
        <v>0</v>
      </c>
      <c r="E43" s="43">
        <f>+'EGR DETALLADOS'!E172</f>
        <v>88564375</v>
      </c>
      <c r="F43" s="241">
        <f>+'EGR DETALLADOS'!F172+'CAPITALIZACIÓN DE G.CORRIENTE'!E12+'CAPITALIZACIÓN DE G.CORRIENTE'!F12+'CAPITALIZACIÓN DE G.CORRIENTE'!G12+'CAPITALIZACIÓN DE G.CORRIENTE'!I12+'CAPITALIZACIÓN DE G.CORRIENTE'!H12</f>
        <v>0</v>
      </c>
      <c r="G43" s="249">
        <f>SUM(D43:F43)</f>
        <v>88564375</v>
      </c>
      <c r="I43" s="24"/>
      <c r="R43" s="24"/>
    </row>
    <row r="44" spans="1:18" hidden="1">
      <c r="A44" s="244"/>
      <c r="B44" s="42" t="s">
        <v>505</v>
      </c>
      <c r="C44" s="12" t="s">
        <v>506</v>
      </c>
      <c r="D44" s="43"/>
      <c r="E44" s="43"/>
      <c r="F44" s="241">
        <v>0</v>
      </c>
      <c r="G44" s="249">
        <f>SUM(D44:F44)</f>
        <v>0</v>
      </c>
      <c r="R44" s="24"/>
    </row>
    <row r="45" spans="1:18" hidden="1">
      <c r="A45" s="244"/>
      <c r="B45" s="42" t="s">
        <v>466</v>
      </c>
      <c r="C45" s="12" t="s">
        <v>507</v>
      </c>
      <c r="D45" s="43">
        <f>+'EGR DETALLADOS'!D173</f>
        <v>0</v>
      </c>
      <c r="E45" s="43">
        <f>+'EGR DETALLADOS'!E173</f>
        <v>0</v>
      </c>
      <c r="F45" s="241">
        <f>+'EGR DETALLADOS'!F173+'CAPITALIZACIÓN DE G.CORRIENTE'!J12+'CAPITALIZACIÓN DE G.CORRIENTE'!K12</f>
        <v>0</v>
      </c>
      <c r="G45" s="249">
        <f>SUM(D45:F45)</f>
        <v>0</v>
      </c>
      <c r="I45" s="24"/>
      <c r="R45" s="24"/>
    </row>
    <row r="46" spans="1:18" hidden="1">
      <c r="A46" s="244"/>
      <c r="B46" s="42" t="s">
        <v>467</v>
      </c>
      <c r="C46" s="12" t="s">
        <v>508</v>
      </c>
      <c r="D46" s="43">
        <f>+'EGR DETALLADOS'!D174</f>
        <v>0</v>
      </c>
      <c r="E46" s="43">
        <f>+'EGR DETALLADOS'!E174</f>
        <v>0</v>
      </c>
      <c r="F46" s="241">
        <f>+'EGR DETALLADOS'!F174+'CAPITALIZACIÓN DE G.CORRIENTE'!L12+'CAPITALIZACIÓN DE G.CORRIENTE'!M12</f>
        <v>0</v>
      </c>
      <c r="G46" s="249">
        <f>SUM(D46:F46)</f>
        <v>0</v>
      </c>
      <c r="I46" s="24"/>
      <c r="R46" s="24"/>
    </row>
    <row r="47" spans="1:18">
      <c r="A47" s="244"/>
      <c r="B47" s="42"/>
      <c r="C47" s="12"/>
      <c r="D47" s="43"/>
      <c r="E47" s="43"/>
      <c r="F47" s="241"/>
      <c r="G47" s="249"/>
    </row>
    <row r="48" spans="1:18">
      <c r="A48" s="247"/>
      <c r="B48" s="38">
        <v>2.2000000000000002</v>
      </c>
      <c r="C48" s="39" t="s">
        <v>509</v>
      </c>
      <c r="D48" s="40">
        <f>SUM(D50:D54)</f>
        <v>0</v>
      </c>
      <c r="E48" s="40">
        <f>SUM(E50:E54)</f>
        <v>101349310</v>
      </c>
      <c r="F48" s="240">
        <f>SUM(F50:F54)</f>
        <v>49994905.850000001</v>
      </c>
      <c r="G48" s="248">
        <f>SUM(D48:F48)</f>
        <v>151344215.84999999</v>
      </c>
    </row>
    <row r="49" spans="1:7">
      <c r="A49" s="244"/>
      <c r="B49" s="41"/>
      <c r="C49" s="14"/>
      <c r="D49" s="34"/>
      <c r="E49" s="34"/>
      <c r="F49" s="19"/>
      <c r="G49" s="249"/>
    </row>
    <row r="50" spans="1:7">
      <c r="A50" s="244"/>
      <c r="B50" s="42" t="s">
        <v>460</v>
      </c>
      <c r="C50" s="12" t="s">
        <v>510</v>
      </c>
      <c r="D50" s="43">
        <f>+'EGR DETALLADOS'!D160</f>
        <v>0</v>
      </c>
      <c r="E50" s="43">
        <f>+'EGR DETALLADOS'!E160</f>
        <v>101349310</v>
      </c>
      <c r="F50" s="241">
        <f>+'EGR DETALLADOS'!F160</f>
        <v>49994905.850000001</v>
      </c>
      <c r="G50" s="249">
        <f>SUM(D50:F50)</f>
        <v>151344215.84999999</v>
      </c>
    </row>
    <row r="51" spans="1:7" hidden="1">
      <c r="A51" s="244"/>
      <c r="B51" s="42" t="s">
        <v>468</v>
      </c>
      <c r="C51" s="12" t="s">
        <v>511</v>
      </c>
      <c r="D51" s="43">
        <f>+'EGR DETALLADOS'!D177</f>
        <v>0</v>
      </c>
      <c r="E51" s="43">
        <f>+'EGR DETALLADOS'!E177</f>
        <v>0</v>
      </c>
      <c r="F51" s="241">
        <f>+'EGR DETALLADOS'!F177</f>
        <v>0</v>
      </c>
      <c r="G51" s="249">
        <f>SUM(D51:F51)</f>
        <v>0</v>
      </c>
    </row>
    <row r="52" spans="1:7" hidden="1">
      <c r="A52" s="244"/>
      <c r="B52" s="42" t="s">
        <v>512</v>
      </c>
      <c r="C52" s="12" t="s">
        <v>513</v>
      </c>
      <c r="D52" s="43"/>
      <c r="E52" s="43"/>
      <c r="F52" s="241"/>
      <c r="G52" s="249">
        <f>SUM(D52:F52)</f>
        <v>0</v>
      </c>
    </row>
    <row r="53" spans="1:7" hidden="1">
      <c r="A53" s="244"/>
      <c r="B53" s="42" t="s">
        <v>469</v>
      </c>
      <c r="C53" s="12" t="s">
        <v>514</v>
      </c>
      <c r="D53" s="43">
        <f>+'EGR DETALLADOS'!D181</f>
        <v>0</v>
      </c>
      <c r="E53" s="43">
        <f>+'EGR DETALLADOS'!E181</f>
        <v>0</v>
      </c>
      <c r="F53" s="241">
        <f>+'EGR DETALLADOS'!F181</f>
        <v>0</v>
      </c>
      <c r="G53" s="249">
        <f>SUM(D53:F53)</f>
        <v>0</v>
      </c>
    </row>
    <row r="54" spans="1:7" hidden="1">
      <c r="A54" s="244"/>
      <c r="B54" s="42" t="s">
        <v>470</v>
      </c>
      <c r="C54" s="12" t="s">
        <v>515</v>
      </c>
      <c r="D54" s="43">
        <f>+'EGR DETALLADOS'!D182</f>
        <v>0</v>
      </c>
      <c r="E54" s="43">
        <f>+'EGR DETALLADOS'!E182+'EGR DETALLADOS'!E180</f>
        <v>0</v>
      </c>
      <c r="F54" s="241">
        <f>+'EGR DETALLADOS'!F182+'EGR DETALLADOS'!F180</f>
        <v>0</v>
      </c>
      <c r="G54" s="249">
        <f>SUM(D54:F54)</f>
        <v>0</v>
      </c>
    </row>
    <row r="55" spans="1:7" hidden="1">
      <c r="A55" s="244"/>
      <c r="B55" s="42"/>
      <c r="C55" s="12"/>
      <c r="D55" s="43"/>
      <c r="E55" s="43"/>
      <c r="F55" s="241"/>
      <c r="G55" s="249"/>
    </row>
    <row r="56" spans="1:7" hidden="1">
      <c r="A56" s="244"/>
      <c r="B56" s="42"/>
      <c r="C56" s="12"/>
      <c r="D56" s="34"/>
      <c r="E56" s="34"/>
      <c r="F56" s="19"/>
      <c r="G56" s="249"/>
    </row>
    <row r="57" spans="1:7" hidden="1">
      <c r="A57" s="247"/>
      <c r="B57" s="38">
        <v>2.2999999999999998</v>
      </c>
      <c r="C57" s="39" t="s">
        <v>12</v>
      </c>
      <c r="D57" s="40">
        <f>SUM(D59:D61)</f>
        <v>0</v>
      </c>
      <c r="E57" s="40">
        <f>SUM(E59:E61)</f>
        <v>0</v>
      </c>
      <c r="F57" s="240">
        <f>SUM(F59:F61)</f>
        <v>0</v>
      </c>
      <c r="G57" s="248">
        <f>SUM(D57:F57)</f>
        <v>0</v>
      </c>
    </row>
    <row r="58" spans="1:7" hidden="1">
      <c r="A58" s="244"/>
      <c r="B58" s="42"/>
      <c r="C58" s="12"/>
      <c r="D58" s="34"/>
      <c r="E58" s="34"/>
      <c r="F58" s="19"/>
      <c r="G58" s="249"/>
    </row>
    <row r="59" spans="1:7" hidden="1">
      <c r="A59" s="244"/>
      <c r="B59" s="42" t="s">
        <v>471</v>
      </c>
      <c r="C59" s="12" t="s">
        <v>282</v>
      </c>
      <c r="D59" s="43">
        <f>+'EGR DETALLADOS'!D244</f>
        <v>0</v>
      </c>
      <c r="E59" s="43">
        <f>+'EGR DETALLADOS'!E244</f>
        <v>0</v>
      </c>
      <c r="F59" s="241">
        <f>+'EGR DETALLADOS'!F244</f>
        <v>0</v>
      </c>
      <c r="G59" s="249">
        <f>SUM(D59:F59)</f>
        <v>0</v>
      </c>
    </row>
    <row r="60" spans="1:7" hidden="1">
      <c r="A60" s="244"/>
      <c r="B60" s="42" t="s">
        <v>472</v>
      </c>
      <c r="C60" s="12" t="s">
        <v>516</v>
      </c>
      <c r="D60" s="43">
        <f>+'EGR DETALLADOS'!D263</f>
        <v>0</v>
      </c>
      <c r="E60" s="43">
        <f>+'EGR DETALLADOS'!E263</f>
        <v>0</v>
      </c>
      <c r="F60" s="241">
        <f>+'EGR DETALLADOS'!F263</f>
        <v>0</v>
      </c>
      <c r="G60" s="249">
        <f>SUM(D60:F60)</f>
        <v>0</v>
      </c>
    </row>
    <row r="61" spans="1:7" hidden="1">
      <c r="A61" s="244"/>
      <c r="B61" s="42" t="s">
        <v>517</v>
      </c>
      <c r="C61" s="12" t="s">
        <v>518</v>
      </c>
      <c r="D61" s="43"/>
      <c r="E61" s="43"/>
      <c r="F61" s="241"/>
      <c r="G61" s="249">
        <f>SUM(D61:F61)</f>
        <v>0</v>
      </c>
    </row>
    <row r="62" spans="1:7" hidden="1">
      <c r="A62" s="244"/>
      <c r="B62" s="42"/>
      <c r="C62" s="14"/>
      <c r="D62" s="34"/>
      <c r="E62" s="34"/>
      <c r="F62" s="19"/>
      <c r="G62" s="249"/>
    </row>
    <row r="63" spans="1:7" hidden="1">
      <c r="A63" s="244"/>
      <c r="B63" s="42"/>
      <c r="C63" s="12"/>
      <c r="D63" s="34"/>
      <c r="E63" s="34"/>
      <c r="F63" s="19"/>
      <c r="G63" s="249"/>
    </row>
    <row r="64" spans="1:7" hidden="1">
      <c r="A64" s="29">
        <v>3</v>
      </c>
      <c r="B64" s="29"/>
      <c r="C64" s="30" t="s">
        <v>519</v>
      </c>
      <c r="D64" s="31">
        <f>+D66+D68+D70+D75</f>
        <v>0</v>
      </c>
      <c r="E64" s="31">
        <f>+E66+E68+E70+E75</f>
        <v>0</v>
      </c>
      <c r="F64" s="239">
        <f>+F66+F68+F70+F75</f>
        <v>0</v>
      </c>
      <c r="G64" s="246">
        <f>SUM(D64:F64)</f>
        <v>0</v>
      </c>
    </row>
    <row r="65" spans="1:7" hidden="1">
      <c r="A65" s="244"/>
      <c r="B65" s="42"/>
      <c r="C65" s="12"/>
      <c r="D65" s="34"/>
      <c r="E65" s="34"/>
      <c r="F65" s="19"/>
      <c r="G65" s="249"/>
    </row>
    <row r="66" spans="1:7" hidden="1">
      <c r="A66" s="247"/>
      <c r="B66" s="38">
        <v>3.1</v>
      </c>
      <c r="C66" s="39" t="s">
        <v>520</v>
      </c>
      <c r="D66" s="40"/>
      <c r="E66" s="40"/>
      <c r="F66" s="240"/>
      <c r="G66" s="248">
        <f>SUM(D66:F66)</f>
        <v>0</v>
      </c>
    </row>
    <row r="67" spans="1:7" hidden="1">
      <c r="A67" s="247"/>
      <c r="B67" s="38"/>
      <c r="C67" s="39"/>
      <c r="D67" s="40"/>
      <c r="E67" s="40"/>
      <c r="F67" s="240"/>
      <c r="G67" s="248"/>
    </row>
    <row r="68" spans="1:7" hidden="1">
      <c r="A68" s="247"/>
      <c r="B68" s="38">
        <v>3.2</v>
      </c>
      <c r="C68" s="39" t="s">
        <v>521</v>
      </c>
      <c r="D68" s="40"/>
      <c r="E68" s="40"/>
      <c r="F68" s="240"/>
      <c r="G68" s="248">
        <f>SUM(D68:F68)</f>
        <v>0</v>
      </c>
    </row>
    <row r="69" spans="1:7" hidden="1">
      <c r="A69" s="247"/>
      <c r="B69" s="38"/>
      <c r="C69" s="39"/>
      <c r="D69" s="40"/>
      <c r="E69" s="40"/>
      <c r="F69" s="240"/>
      <c r="G69" s="248"/>
    </row>
    <row r="70" spans="1:7" hidden="1">
      <c r="A70" s="247"/>
      <c r="B70" s="38">
        <v>3.3</v>
      </c>
      <c r="C70" s="39" t="s">
        <v>522</v>
      </c>
      <c r="D70" s="40">
        <f>SUM(D72:D73)</f>
        <v>0</v>
      </c>
      <c r="E70" s="40">
        <f>SUM(E72:E73)</f>
        <v>0</v>
      </c>
      <c r="F70" s="240">
        <f>SUM(F72:F73)</f>
        <v>0</v>
      </c>
      <c r="G70" s="248">
        <f>SUM(D70:F70)</f>
        <v>0</v>
      </c>
    </row>
    <row r="71" spans="1:7" hidden="1">
      <c r="A71" s="244"/>
      <c r="B71" s="38"/>
      <c r="C71" s="12"/>
      <c r="D71" s="34"/>
      <c r="E71" s="34"/>
      <c r="F71" s="19"/>
      <c r="G71" s="249"/>
    </row>
    <row r="72" spans="1:7" hidden="1">
      <c r="A72" s="244"/>
      <c r="B72" s="42" t="s">
        <v>523</v>
      </c>
      <c r="C72" s="12" t="s">
        <v>524</v>
      </c>
      <c r="D72" s="43">
        <f>+'EGR DETALLADOS'!D281</f>
        <v>0</v>
      </c>
      <c r="E72" s="43">
        <f>+'EGR DETALLADOS'!E281</f>
        <v>0</v>
      </c>
      <c r="F72" s="241">
        <f>+'EGR DETALLADOS'!F281</f>
        <v>0</v>
      </c>
      <c r="G72" s="249">
        <f>SUM(D72:F72)</f>
        <v>0</v>
      </c>
    </row>
    <row r="73" spans="1:7" hidden="1">
      <c r="A73" s="244"/>
      <c r="B73" s="42" t="s">
        <v>523</v>
      </c>
      <c r="C73" s="12" t="s">
        <v>525</v>
      </c>
      <c r="D73" s="43"/>
      <c r="E73" s="43"/>
      <c r="F73" s="241"/>
      <c r="G73" s="249">
        <f>SUM(D73:F73)</f>
        <v>0</v>
      </c>
    </row>
    <row r="74" spans="1:7" hidden="1">
      <c r="A74" s="244"/>
      <c r="B74" s="42"/>
      <c r="C74" s="12"/>
      <c r="D74" s="43"/>
      <c r="E74" s="43"/>
      <c r="F74" s="241"/>
      <c r="G74" s="249"/>
    </row>
    <row r="75" spans="1:7" hidden="1">
      <c r="A75" s="247"/>
      <c r="B75" s="38">
        <v>3.4</v>
      </c>
      <c r="C75" s="39" t="s">
        <v>526</v>
      </c>
      <c r="D75" s="40"/>
      <c r="E75" s="40"/>
      <c r="F75" s="240"/>
      <c r="G75" s="248">
        <f>SUM(D75:F75)</f>
        <v>0</v>
      </c>
    </row>
    <row r="76" spans="1:7" hidden="1">
      <c r="A76" s="247"/>
      <c r="B76" s="38"/>
      <c r="C76" s="39"/>
      <c r="D76" s="40"/>
      <c r="E76" s="40"/>
      <c r="F76" s="240"/>
      <c r="G76" s="248"/>
    </row>
    <row r="77" spans="1:7" hidden="1">
      <c r="A77" s="244"/>
      <c r="B77" s="42"/>
      <c r="C77" s="12"/>
      <c r="D77" s="34"/>
      <c r="E77" s="34"/>
      <c r="F77" s="19"/>
      <c r="G77" s="249"/>
    </row>
    <row r="78" spans="1:7" hidden="1">
      <c r="A78" s="29">
        <v>4</v>
      </c>
      <c r="B78" s="29"/>
      <c r="C78" s="30" t="s">
        <v>527</v>
      </c>
      <c r="D78" s="31">
        <f>+'EGR DETALLADOS'!D287</f>
        <v>0</v>
      </c>
      <c r="E78" s="31">
        <f>+'EGR DETALLADOS'!E287</f>
        <v>0</v>
      </c>
      <c r="F78" s="239">
        <f>+'EGR DETALLADOS'!F287</f>
        <v>0</v>
      </c>
      <c r="G78" s="246">
        <f>SUM(D78:F78)</f>
        <v>0</v>
      </c>
    </row>
    <row r="79" spans="1:7">
      <c r="A79" s="244"/>
      <c r="B79" s="41"/>
      <c r="C79" s="14"/>
      <c r="D79" s="242"/>
      <c r="E79" s="242"/>
      <c r="F79" s="243"/>
      <c r="G79" s="249"/>
    </row>
    <row r="80" spans="1:7">
      <c r="A80" s="244"/>
      <c r="B80" s="25"/>
      <c r="C80" s="14"/>
      <c r="D80" s="58"/>
      <c r="E80" s="58"/>
      <c r="F80" s="58"/>
      <c r="G80" s="245"/>
    </row>
    <row r="81" spans="1:7">
      <c r="A81" s="250"/>
      <c r="B81" s="251"/>
      <c r="C81" s="252"/>
      <c r="D81" s="253"/>
      <c r="E81" s="253"/>
      <c r="F81" s="253"/>
      <c r="G81" s="254"/>
    </row>
  </sheetData>
  <mergeCells count="6">
    <mergeCell ref="A13:C13"/>
    <mergeCell ref="A5:G5"/>
    <mergeCell ref="A6:G6"/>
    <mergeCell ref="A8:G8"/>
    <mergeCell ref="A9:G9"/>
    <mergeCell ref="A12:C12"/>
  </mergeCells>
  <printOptions horizontalCentered="1"/>
  <pageMargins left="0.39370078740157483" right="0.39370078740157483" top="0.59055118110236227" bottom="0.39370078740157483" header="0.15748031496062992" footer="0.31496062992125984"/>
  <pageSetup paperSize="9" firstPageNumber="5" orientation="landscape" useFirstPageNumber="1" verticalDpi="597" r:id="rId1"/>
  <headerFooter>
    <oddHeader>&amp;CPágina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0"/>
  <sheetViews>
    <sheetView showGridLines="0" topLeftCell="A6" zoomScaleNormal="100" zoomScaleSheetLayoutView="80" workbookViewId="0">
      <selection activeCell="P15" sqref="P15"/>
    </sheetView>
  </sheetViews>
  <sheetFormatPr baseColWidth="10" defaultRowHeight="13.2"/>
  <cols>
    <col min="1" max="1" width="7.77734375" customWidth="1"/>
    <col min="2" max="2" width="7.77734375" style="135" customWidth="1"/>
    <col min="3" max="3" width="29.88671875" customWidth="1"/>
    <col min="4" max="4" width="16.88671875" hidden="1" customWidth="1"/>
    <col min="5" max="5" width="16.88671875" customWidth="1"/>
    <col min="6" max="6" width="16.88671875" hidden="1" customWidth="1"/>
    <col min="7" max="9" width="16.88671875" customWidth="1"/>
    <col min="10" max="10" width="16.88671875" hidden="1" customWidth="1"/>
    <col min="11" max="12" width="16.88671875" customWidth="1"/>
    <col min="13" max="13" width="16.88671875" hidden="1" customWidth="1"/>
    <col min="14" max="14" width="18.5546875" customWidth="1"/>
    <col min="16" max="16" width="19.21875" bestFit="1" customWidth="1"/>
  </cols>
  <sheetData>
    <row r="1" spans="1:16" ht="15.6">
      <c r="A1" s="562" t="str">
        <f>+INDICE!A1</f>
        <v>MUNICIPALIDAD DE CARTAGO</v>
      </c>
      <c r="B1" s="562"/>
      <c r="C1" s="562"/>
      <c r="D1" s="562"/>
      <c r="E1" s="562"/>
      <c r="F1" s="562"/>
      <c r="G1" s="562"/>
      <c r="H1" s="562"/>
      <c r="I1" s="562"/>
      <c r="J1" s="562"/>
      <c r="K1" s="562"/>
      <c r="L1" s="562"/>
      <c r="M1" s="562"/>
      <c r="N1" s="562"/>
    </row>
    <row r="2" spans="1:16">
      <c r="A2" s="573" t="str">
        <f>+INDICE!A3</f>
        <v>PRESUPUESTO EXTRAORDINARIO N° 02-2025</v>
      </c>
      <c r="B2" s="573"/>
      <c r="C2" s="573"/>
      <c r="D2" s="573"/>
      <c r="E2" s="573"/>
      <c r="F2" s="573"/>
      <c r="G2" s="573"/>
      <c r="H2" s="573"/>
      <c r="I2" s="573"/>
      <c r="J2" s="573"/>
      <c r="K2" s="573"/>
      <c r="L2" s="573"/>
      <c r="M2" s="573"/>
      <c r="N2" s="573"/>
    </row>
    <row r="3" spans="1:16">
      <c r="A3" s="59"/>
      <c r="B3" s="136"/>
      <c r="C3" s="59"/>
      <c r="D3" s="59"/>
      <c r="E3" s="59"/>
      <c r="F3" s="59"/>
      <c r="G3" s="59"/>
      <c r="H3" s="59"/>
      <c r="I3" s="59"/>
      <c r="J3" s="59"/>
      <c r="K3" s="59"/>
      <c r="L3" s="59"/>
      <c r="M3" s="59"/>
      <c r="N3" s="59"/>
    </row>
    <row r="4" spans="1:16">
      <c r="A4" s="59"/>
      <c r="B4" s="136"/>
      <c r="C4" s="59"/>
      <c r="D4" s="59"/>
      <c r="E4" s="59"/>
      <c r="F4" s="59"/>
      <c r="G4" s="59"/>
      <c r="H4" s="59"/>
      <c r="I4" s="59"/>
      <c r="J4" s="59"/>
      <c r="K4" s="59"/>
      <c r="L4" s="59"/>
      <c r="M4" s="59"/>
      <c r="N4" s="59"/>
    </row>
    <row r="5" spans="1:16" ht="13.8">
      <c r="A5" s="563" t="s">
        <v>530</v>
      </c>
      <c r="B5" s="563"/>
      <c r="C5" s="563"/>
      <c r="D5" s="563"/>
      <c r="E5" s="563"/>
      <c r="F5" s="563"/>
      <c r="G5" s="563"/>
      <c r="H5" s="563"/>
      <c r="I5" s="563"/>
      <c r="J5" s="563"/>
      <c r="K5" s="563"/>
      <c r="L5" s="563"/>
      <c r="M5" s="563"/>
      <c r="N5" s="563"/>
    </row>
    <row r="6" spans="1:16" ht="13.8">
      <c r="A6" s="563" t="s">
        <v>531</v>
      </c>
      <c r="B6" s="563"/>
      <c r="C6" s="563"/>
      <c r="D6" s="563"/>
      <c r="E6" s="563"/>
      <c r="F6" s="563"/>
      <c r="G6" s="563"/>
      <c r="H6" s="563"/>
      <c r="I6" s="563"/>
      <c r="J6" s="563"/>
      <c r="K6" s="563"/>
      <c r="L6" s="563"/>
      <c r="M6" s="563"/>
      <c r="N6" s="563"/>
    </row>
    <row r="8" spans="1:16">
      <c r="A8" s="65"/>
      <c r="B8" s="137"/>
      <c r="C8" s="1"/>
      <c r="D8" s="376" t="s">
        <v>464</v>
      </c>
      <c r="E8" s="602" t="s">
        <v>465</v>
      </c>
      <c r="F8" s="602"/>
      <c r="G8" s="602"/>
      <c r="H8" s="602"/>
      <c r="I8" s="602"/>
      <c r="J8" s="601" t="s">
        <v>466</v>
      </c>
      <c r="K8" s="601"/>
      <c r="L8" s="604" t="s">
        <v>467</v>
      </c>
      <c r="M8" s="604"/>
      <c r="N8" s="2"/>
    </row>
    <row r="9" spans="1:16" ht="28.2" customHeight="1" thickBot="1">
      <c r="A9" s="590" t="s">
        <v>532</v>
      </c>
      <c r="B9" s="591"/>
      <c r="C9" s="591"/>
      <c r="D9" s="372" t="s">
        <v>561</v>
      </c>
      <c r="E9" s="599" t="s">
        <v>504</v>
      </c>
      <c r="F9" s="603"/>
      <c r="G9" s="603"/>
      <c r="H9" s="603"/>
      <c r="I9" s="603"/>
      <c r="J9" s="599" t="s">
        <v>507</v>
      </c>
      <c r="K9" s="600"/>
      <c r="L9" s="590" t="s">
        <v>567</v>
      </c>
      <c r="M9" s="596"/>
      <c r="N9" s="596" t="s">
        <v>174</v>
      </c>
    </row>
    <row r="10" spans="1:16" ht="24" customHeight="1">
      <c r="A10" s="592"/>
      <c r="B10" s="593"/>
      <c r="C10" s="593"/>
      <c r="D10" s="131" t="s">
        <v>927</v>
      </c>
      <c r="E10" s="131" t="s">
        <v>608</v>
      </c>
      <c r="F10" s="140" t="s">
        <v>599</v>
      </c>
      <c r="G10" s="131" t="s">
        <v>609</v>
      </c>
      <c r="H10" s="131" t="s">
        <v>960</v>
      </c>
      <c r="I10" s="131" t="s">
        <v>610</v>
      </c>
      <c r="J10" s="131" t="s">
        <v>533</v>
      </c>
      <c r="K10" s="131" t="s">
        <v>534</v>
      </c>
      <c r="L10" s="131" t="s">
        <v>720</v>
      </c>
      <c r="M10" s="131" t="s">
        <v>928</v>
      </c>
      <c r="N10" s="597"/>
    </row>
    <row r="11" spans="1:16" ht="57" customHeight="1">
      <c r="A11" s="594"/>
      <c r="B11" s="595"/>
      <c r="C11" s="595"/>
      <c r="D11" s="261" t="s">
        <v>898</v>
      </c>
      <c r="E11" s="261" t="s">
        <v>602</v>
      </c>
      <c r="F11" s="262" t="s">
        <v>600</v>
      </c>
      <c r="G11" s="261" t="s">
        <v>535</v>
      </c>
      <c r="H11" s="261" t="s">
        <v>959</v>
      </c>
      <c r="I11" s="261" t="s">
        <v>738</v>
      </c>
      <c r="J11" s="261" t="s">
        <v>536</v>
      </c>
      <c r="K11" s="261" t="s">
        <v>537</v>
      </c>
      <c r="L11" s="261" t="s">
        <v>739</v>
      </c>
      <c r="M11" s="261" t="s">
        <v>740</v>
      </c>
      <c r="N11" s="598"/>
    </row>
    <row r="12" spans="1:16" ht="28.8" customHeight="1">
      <c r="A12" s="588" t="s">
        <v>478</v>
      </c>
      <c r="B12" s="589"/>
      <c r="C12" s="589"/>
      <c r="D12" s="263">
        <f t="shared" ref="D12:L12" si="0">+D14+D39+D67+D88</f>
        <v>0</v>
      </c>
      <c r="E12" s="264">
        <f t="shared" si="0"/>
        <v>0</v>
      </c>
      <c r="F12" s="266">
        <f t="shared" si="0"/>
        <v>0</v>
      </c>
      <c r="G12" s="264">
        <f t="shared" si="0"/>
        <v>0</v>
      </c>
      <c r="H12" s="264">
        <f>+H14+H39+H67+H88</f>
        <v>0</v>
      </c>
      <c r="I12" s="264">
        <f t="shared" si="0"/>
        <v>0</v>
      </c>
      <c r="J12" s="264">
        <f t="shared" si="0"/>
        <v>0</v>
      </c>
      <c r="K12" s="264">
        <f t="shared" si="0"/>
        <v>0</v>
      </c>
      <c r="L12" s="264">
        <f t="shared" si="0"/>
        <v>0</v>
      </c>
      <c r="M12" s="264">
        <f t="shared" ref="M12" si="1">+M14+M39+M67+M88</f>
        <v>0</v>
      </c>
      <c r="N12" s="265">
        <f>SUM(D12:M12)</f>
        <v>0</v>
      </c>
      <c r="P12" s="66"/>
    </row>
    <row r="13" spans="1:16">
      <c r="A13" s="188"/>
      <c r="B13" s="277"/>
      <c r="C13" s="1"/>
      <c r="D13" s="255"/>
      <c r="E13" s="127"/>
      <c r="F13" s="2"/>
      <c r="G13" s="127"/>
      <c r="H13" s="127"/>
      <c r="I13" s="127"/>
      <c r="J13" s="127"/>
      <c r="K13" s="127"/>
      <c r="L13" s="127"/>
      <c r="M13" s="127"/>
      <c r="N13" s="267"/>
    </row>
    <row r="14" spans="1:16">
      <c r="A14" s="268">
        <v>1</v>
      </c>
      <c r="B14" s="278"/>
      <c r="C14" s="30" t="s">
        <v>482</v>
      </c>
      <c r="D14" s="256">
        <f t="shared" ref="D14:L14" si="2">+D16+D25+D31</f>
        <v>0</v>
      </c>
      <c r="E14" s="128">
        <f t="shared" si="2"/>
        <v>0</v>
      </c>
      <c r="F14" s="132">
        <f t="shared" si="2"/>
        <v>0</v>
      </c>
      <c r="G14" s="128">
        <f t="shared" si="2"/>
        <v>0</v>
      </c>
      <c r="H14" s="128">
        <f t="shared" si="2"/>
        <v>0</v>
      </c>
      <c r="I14" s="128">
        <f t="shared" si="2"/>
        <v>0</v>
      </c>
      <c r="J14" s="128">
        <f t="shared" si="2"/>
        <v>0</v>
      </c>
      <c r="K14" s="128">
        <f t="shared" si="2"/>
        <v>0</v>
      </c>
      <c r="L14" s="128">
        <f t="shared" si="2"/>
        <v>0</v>
      </c>
      <c r="M14" s="128">
        <f t="shared" ref="M14" si="3">+M16+M25+M31</f>
        <v>0</v>
      </c>
      <c r="N14" s="269">
        <f>SUM(D14:L14)</f>
        <v>0</v>
      </c>
      <c r="P14" s="66"/>
    </row>
    <row r="15" spans="1:16">
      <c r="A15" s="188"/>
      <c r="B15" s="219"/>
      <c r="C15" s="1"/>
      <c r="D15" s="255"/>
      <c r="E15" s="127"/>
      <c r="F15" s="2"/>
      <c r="G15" s="127"/>
      <c r="H15" s="127"/>
      <c r="I15" s="127"/>
      <c r="J15" s="127"/>
      <c r="K15" s="127"/>
      <c r="L15" s="127"/>
      <c r="M15" s="127"/>
      <c r="N15" s="267"/>
    </row>
    <row r="16" spans="1:16">
      <c r="A16" s="270"/>
      <c r="B16" s="279">
        <v>1.1000000000000001</v>
      </c>
      <c r="C16" s="39" t="s">
        <v>484</v>
      </c>
      <c r="D16" s="257">
        <f t="shared" ref="D16:L16" si="4">+D18+D22</f>
        <v>0</v>
      </c>
      <c r="E16" s="129">
        <f t="shared" si="4"/>
        <v>0</v>
      </c>
      <c r="F16" s="133">
        <f t="shared" si="4"/>
        <v>0</v>
      </c>
      <c r="G16" s="129">
        <f t="shared" si="4"/>
        <v>0</v>
      </c>
      <c r="H16" s="129">
        <f t="shared" si="4"/>
        <v>0</v>
      </c>
      <c r="I16" s="129">
        <f t="shared" si="4"/>
        <v>0</v>
      </c>
      <c r="J16" s="129">
        <f t="shared" si="4"/>
        <v>0</v>
      </c>
      <c r="K16" s="129">
        <f t="shared" si="4"/>
        <v>0</v>
      </c>
      <c r="L16" s="129">
        <f t="shared" si="4"/>
        <v>0</v>
      </c>
      <c r="M16" s="129">
        <f t="shared" ref="M16" si="5">+M18+M22</f>
        <v>0</v>
      </c>
      <c r="N16" s="271">
        <f>SUM(D16:L16)</f>
        <v>0</v>
      </c>
    </row>
    <row r="17" spans="1:16" hidden="1">
      <c r="A17" s="188"/>
      <c r="B17" s="217"/>
      <c r="C17" s="30"/>
      <c r="D17" s="255"/>
      <c r="E17" s="127"/>
      <c r="F17" s="2"/>
      <c r="G17" s="127"/>
      <c r="H17" s="127"/>
      <c r="I17" s="127"/>
      <c r="J17" s="127"/>
      <c r="K17" s="127"/>
      <c r="L17" s="127"/>
      <c r="M17" s="127"/>
      <c r="N17" s="267"/>
      <c r="P17" s="66"/>
    </row>
    <row r="18" spans="1:16" hidden="1">
      <c r="A18" s="188"/>
      <c r="B18" s="280" t="s">
        <v>444</v>
      </c>
      <c r="C18" s="3" t="s">
        <v>22</v>
      </c>
      <c r="D18" s="258">
        <f t="shared" ref="D18:L18" si="6">SUM(D19:D20)</f>
        <v>0</v>
      </c>
      <c r="E18" s="130">
        <f t="shared" si="6"/>
        <v>0</v>
      </c>
      <c r="F18" s="134">
        <f t="shared" si="6"/>
        <v>0</v>
      </c>
      <c r="G18" s="130">
        <f t="shared" si="6"/>
        <v>0</v>
      </c>
      <c r="H18" s="130">
        <f t="shared" si="6"/>
        <v>0</v>
      </c>
      <c r="I18" s="130">
        <f t="shared" si="6"/>
        <v>0</v>
      </c>
      <c r="J18" s="130">
        <f t="shared" si="6"/>
        <v>0</v>
      </c>
      <c r="K18" s="130">
        <f t="shared" si="6"/>
        <v>0</v>
      </c>
      <c r="L18" s="130">
        <f t="shared" si="6"/>
        <v>0</v>
      </c>
      <c r="M18" s="130">
        <f t="shared" ref="M18" si="7">SUM(M19:M20)</f>
        <v>0</v>
      </c>
      <c r="N18" s="272">
        <f>SUM(D18:L18)</f>
        <v>0</v>
      </c>
      <c r="P18" s="67"/>
    </row>
    <row r="19" spans="1:16" ht="12.6" hidden="1" customHeight="1">
      <c r="A19" s="188"/>
      <c r="B19" s="281" t="s">
        <v>445</v>
      </c>
      <c r="C19" s="1" t="s">
        <v>487</v>
      </c>
      <c r="D19" s="255">
        <v>0</v>
      </c>
      <c r="E19" s="127">
        <v>0</v>
      </c>
      <c r="F19" s="2">
        <v>0</v>
      </c>
      <c r="G19" s="127">
        <v>0</v>
      </c>
      <c r="H19" s="127">
        <v>0</v>
      </c>
      <c r="I19" s="127">
        <v>0</v>
      </c>
      <c r="J19" s="127">
        <v>0</v>
      </c>
      <c r="K19" s="127">
        <v>0</v>
      </c>
      <c r="L19" s="127">
        <v>0</v>
      </c>
      <c r="M19" s="127">
        <v>0</v>
      </c>
      <c r="N19" s="272">
        <f>SUM(D19:M19)</f>
        <v>0</v>
      </c>
      <c r="P19" s="66"/>
    </row>
    <row r="20" spans="1:16" hidden="1">
      <c r="A20" s="188"/>
      <c r="B20" s="281" t="s">
        <v>446</v>
      </c>
      <c r="C20" s="1" t="s">
        <v>488</v>
      </c>
      <c r="D20" s="255">
        <v>0</v>
      </c>
      <c r="E20" s="127">
        <v>0</v>
      </c>
      <c r="F20" s="2">
        <v>0</v>
      </c>
      <c r="G20" s="127">
        <v>0</v>
      </c>
      <c r="H20" s="127">
        <v>0</v>
      </c>
      <c r="I20" s="127">
        <v>0</v>
      </c>
      <c r="J20" s="127">
        <v>0</v>
      </c>
      <c r="K20" s="127">
        <v>0</v>
      </c>
      <c r="L20" s="127">
        <v>0</v>
      </c>
      <c r="M20" s="127">
        <v>0</v>
      </c>
      <c r="N20" s="272">
        <f>SUM(D20:M20)</f>
        <v>0</v>
      </c>
    </row>
    <row r="21" spans="1:16">
      <c r="A21" s="188"/>
      <c r="B21" s="281"/>
      <c r="C21" s="1"/>
      <c r="D21" s="255"/>
      <c r="E21" s="127"/>
      <c r="F21" s="2"/>
      <c r="G21" s="127"/>
      <c r="H21" s="127"/>
      <c r="I21" s="127"/>
      <c r="J21" s="127"/>
      <c r="K21" s="127"/>
      <c r="L21" s="127"/>
      <c r="M21" s="127"/>
      <c r="N21" s="272"/>
    </row>
    <row r="22" spans="1:16">
      <c r="A22" s="188"/>
      <c r="B22" s="280" t="s">
        <v>447</v>
      </c>
      <c r="C22" s="3" t="s">
        <v>490</v>
      </c>
      <c r="D22" s="258">
        <v>0</v>
      </c>
      <c r="E22" s="130">
        <v>0</v>
      </c>
      <c r="F22" s="134">
        <v>0</v>
      </c>
      <c r="G22" s="130">
        <v>0</v>
      </c>
      <c r="H22" s="130">
        <v>0</v>
      </c>
      <c r="I22" s="130">
        <v>0</v>
      </c>
      <c r="J22" s="130">
        <v>0</v>
      </c>
      <c r="K22" s="130">
        <v>0</v>
      </c>
      <c r="L22" s="130">
        <v>0</v>
      </c>
      <c r="M22" s="130">
        <v>0</v>
      </c>
      <c r="N22" s="272">
        <f>SUM(D22:M22)</f>
        <v>0</v>
      </c>
    </row>
    <row r="23" spans="1:16" hidden="1">
      <c r="A23" s="188"/>
      <c r="B23" s="217"/>
      <c r="C23" s="1"/>
      <c r="D23" s="255"/>
      <c r="E23" s="127"/>
      <c r="F23" s="2"/>
      <c r="G23" s="127"/>
      <c r="H23" s="127"/>
      <c r="I23" s="127"/>
      <c r="J23" s="127"/>
      <c r="K23" s="127"/>
      <c r="L23" s="127"/>
      <c r="M23" s="127"/>
      <c r="N23" s="272"/>
    </row>
    <row r="24" spans="1:16" hidden="1">
      <c r="A24" s="188"/>
      <c r="B24" s="217"/>
      <c r="C24" s="1"/>
      <c r="D24" s="255"/>
      <c r="E24" s="127"/>
      <c r="F24" s="2"/>
      <c r="G24" s="127"/>
      <c r="H24" s="127"/>
      <c r="I24" s="127"/>
      <c r="J24" s="127"/>
      <c r="K24" s="127"/>
      <c r="L24" s="127"/>
      <c r="M24" s="127"/>
      <c r="N24" s="272"/>
    </row>
    <row r="25" spans="1:16" hidden="1">
      <c r="A25" s="270"/>
      <c r="B25" s="279">
        <v>1.2</v>
      </c>
      <c r="C25" s="39" t="s">
        <v>492</v>
      </c>
      <c r="D25" s="257"/>
      <c r="E25" s="129"/>
      <c r="F25" s="133"/>
      <c r="G25" s="129"/>
      <c r="H25" s="129"/>
      <c r="I25" s="129"/>
      <c r="J25" s="129"/>
      <c r="K25" s="129"/>
      <c r="L25" s="129"/>
      <c r="M25" s="129"/>
      <c r="N25" s="271">
        <f>SUM(J25:K25)</f>
        <v>0</v>
      </c>
    </row>
    <row r="26" spans="1:16" hidden="1">
      <c r="A26" s="188"/>
      <c r="B26" s="217"/>
      <c r="C26" s="1"/>
      <c r="D26" s="255"/>
      <c r="E26" s="127"/>
      <c r="F26" s="2"/>
      <c r="G26" s="127"/>
      <c r="H26" s="127"/>
      <c r="I26" s="127"/>
      <c r="J26" s="127"/>
      <c r="K26" s="127"/>
      <c r="L26" s="127"/>
      <c r="M26" s="127"/>
      <c r="N26" s="272"/>
    </row>
    <row r="27" spans="1:16" hidden="1">
      <c r="A27" s="188"/>
      <c r="B27" s="280" t="s">
        <v>493</v>
      </c>
      <c r="C27" s="3" t="s">
        <v>494</v>
      </c>
      <c r="D27" s="258"/>
      <c r="E27" s="130"/>
      <c r="F27" s="134"/>
      <c r="G27" s="130"/>
      <c r="H27" s="130"/>
      <c r="I27" s="130"/>
      <c r="J27" s="130"/>
      <c r="K27" s="130"/>
      <c r="L27" s="130"/>
      <c r="M27" s="130"/>
      <c r="N27" s="272">
        <f>SUM(J27:K27)</f>
        <v>0</v>
      </c>
    </row>
    <row r="28" spans="1:16" hidden="1">
      <c r="A28" s="188"/>
      <c r="B28" s="280" t="s">
        <v>495</v>
      </c>
      <c r="C28" s="3" t="s">
        <v>496</v>
      </c>
      <c r="D28" s="258"/>
      <c r="E28" s="130"/>
      <c r="F28" s="134"/>
      <c r="G28" s="130"/>
      <c r="H28" s="130"/>
      <c r="I28" s="130"/>
      <c r="J28" s="130"/>
      <c r="K28" s="130"/>
      <c r="L28" s="130"/>
      <c r="M28" s="130"/>
      <c r="N28" s="272">
        <f>SUM(J28:K28)</f>
        <v>0</v>
      </c>
    </row>
    <row r="29" spans="1:16" hidden="1">
      <c r="A29" s="188"/>
      <c r="B29" s="217"/>
      <c r="C29" s="1"/>
      <c r="D29" s="255"/>
      <c r="E29" s="127"/>
      <c r="F29" s="2"/>
      <c r="G29" s="127"/>
      <c r="H29" s="127"/>
      <c r="I29" s="127"/>
      <c r="J29" s="127"/>
      <c r="K29" s="127"/>
      <c r="L29" s="127"/>
      <c r="M29" s="127"/>
      <c r="N29" s="272"/>
    </row>
    <row r="30" spans="1:16" hidden="1">
      <c r="A30" s="188"/>
      <c r="B30" s="217"/>
      <c r="C30" s="1"/>
      <c r="D30" s="255"/>
      <c r="E30" s="127"/>
      <c r="F30" s="2"/>
      <c r="G30" s="127"/>
      <c r="H30" s="127"/>
      <c r="I30" s="127"/>
      <c r="J30" s="127"/>
      <c r="K30" s="127"/>
      <c r="L30" s="127"/>
      <c r="M30" s="127"/>
      <c r="N30" s="272"/>
    </row>
    <row r="31" spans="1:16" hidden="1">
      <c r="A31" s="270"/>
      <c r="B31" s="279">
        <v>1.3</v>
      </c>
      <c r="C31" s="39" t="s">
        <v>5</v>
      </c>
      <c r="D31" s="257"/>
      <c r="E31" s="129"/>
      <c r="F31" s="133"/>
      <c r="G31" s="129"/>
      <c r="H31" s="129"/>
      <c r="I31" s="129"/>
      <c r="J31" s="129"/>
      <c r="K31" s="129"/>
      <c r="L31" s="129"/>
      <c r="M31" s="129"/>
      <c r="N31" s="271">
        <f>SUM(J31:K31)</f>
        <v>0</v>
      </c>
    </row>
    <row r="32" spans="1:16" hidden="1">
      <c r="A32" s="188"/>
      <c r="B32" s="217"/>
      <c r="C32" s="1"/>
      <c r="D32" s="255"/>
      <c r="E32" s="127"/>
      <c r="F32" s="2"/>
      <c r="G32" s="127"/>
      <c r="H32" s="127"/>
      <c r="I32" s="127"/>
      <c r="J32" s="127"/>
      <c r="K32" s="127"/>
      <c r="L32" s="127"/>
      <c r="M32" s="127"/>
      <c r="N32" s="272"/>
    </row>
    <row r="33" spans="1:14" ht="21" hidden="1">
      <c r="A33" s="188"/>
      <c r="B33" s="280" t="s">
        <v>454</v>
      </c>
      <c r="C33" s="79" t="s">
        <v>497</v>
      </c>
      <c r="D33" s="258"/>
      <c r="E33" s="130"/>
      <c r="F33" s="134"/>
      <c r="G33" s="130"/>
      <c r="H33" s="130"/>
      <c r="I33" s="130"/>
      <c r="J33" s="130"/>
      <c r="K33" s="130"/>
      <c r="L33" s="130"/>
      <c r="M33" s="130"/>
      <c r="N33" s="272">
        <f>SUM(J33:K33)</f>
        <v>0</v>
      </c>
    </row>
    <row r="34" spans="1:14" ht="21" hidden="1">
      <c r="A34" s="188"/>
      <c r="B34" s="280" t="s">
        <v>474</v>
      </c>
      <c r="C34" s="79" t="s">
        <v>498</v>
      </c>
      <c r="D34" s="258"/>
      <c r="E34" s="130"/>
      <c r="F34" s="134"/>
      <c r="G34" s="130"/>
      <c r="H34" s="130"/>
      <c r="I34" s="130"/>
      <c r="J34" s="130"/>
      <c r="K34" s="130"/>
      <c r="L34" s="130"/>
      <c r="M34" s="130"/>
      <c r="N34" s="272">
        <f>SUM(J34:K34)</f>
        <v>0</v>
      </c>
    </row>
    <row r="35" spans="1:14" ht="21" hidden="1">
      <c r="A35" s="188"/>
      <c r="B35" s="280" t="s">
        <v>499</v>
      </c>
      <c r="C35" s="79" t="s">
        <v>500</v>
      </c>
      <c r="D35" s="258"/>
      <c r="E35" s="130"/>
      <c r="F35" s="134"/>
      <c r="G35" s="130"/>
      <c r="H35" s="130"/>
      <c r="I35" s="130"/>
      <c r="J35" s="130"/>
      <c r="K35" s="130"/>
      <c r="L35" s="130"/>
      <c r="M35" s="130"/>
      <c r="N35" s="272"/>
    </row>
    <row r="36" spans="1:14" hidden="1">
      <c r="A36" s="188"/>
      <c r="B36" s="217"/>
      <c r="C36" s="60"/>
      <c r="D36" s="255"/>
      <c r="E36" s="127"/>
      <c r="F36" s="2"/>
      <c r="G36" s="127"/>
      <c r="H36" s="127"/>
      <c r="I36" s="127"/>
      <c r="J36" s="127"/>
      <c r="K36" s="127"/>
      <c r="L36" s="127"/>
      <c r="M36" s="127"/>
      <c r="N36" s="272"/>
    </row>
    <row r="37" spans="1:14" hidden="1">
      <c r="A37" s="188"/>
      <c r="B37" s="217"/>
      <c r="C37" s="1"/>
      <c r="D37" s="255"/>
      <c r="E37" s="127"/>
      <c r="F37" s="2"/>
      <c r="G37" s="127"/>
      <c r="H37" s="127"/>
      <c r="I37" s="127"/>
      <c r="J37" s="127"/>
      <c r="K37" s="127"/>
      <c r="L37" s="127"/>
      <c r="M37" s="127"/>
      <c r="N37" s="272"/>
    </row>
    <row r="38" spans="1:14" hidden="1">
      <c r="A38" s="188"/>
      <c r="B38" s="217"/>
      <c r="C38" s="1"/>
      <c r="D38" s="255"/>
      <c r="E38" s="127"/>
      <c r="F38" s="2"/>
      <c r="G38" s="127"/>
      <c r="H38" s="127"/>
      <c r="I38" s="127"/>
      <c r="J38" s="127"/>
      <c r="K38" s="127"/>
      <c r="L38" s="127"/>
      <c r="M38" s="127"/>
      <c r="N38" s="272"/>
    </row>
    <row r="39" spans="1:14" hidden="1">
      <c r="A39" s="268">
        <v>2</v>
      </c>
      <c r="B39" s="278"/>
      <c r="C39" s="30" t="s">
        <v>501</v>
      </c>
      <c r="D39" s="256"/>
      <c r="E39" s="128"/>
      <c r="F39" s="132"/>
      <c r="G39" s="128"/>
      <c r="H39" s="128"/>
      <c r="I39" s="128"/>
      <c r="J39" s="128"/>
      <c r="K39" s="128"/>
      <c r="L39" s="128"/>
      <c r="M39" s="128"/>
      <c r="N39" s="269">
        <f>SUM(J39:K39)</f>
        <v>0</v>
      </c>
    </row>
    <row r="40" spans="1:14" hidden="1">
      <c r="A40" s="188"/>
      <c r="B40" s="217"/>
      <c r="C40" s="1"/>
      <c r="D40" s="255"/>
      <c r="E40" s="127"/>
      <c r="F40" s="2"/>
      <c r="G40" s="127"/>
      <c r="H40" s="127"/>
      <c r="I40" s="127"/>
      <c r="J40" s="127"/>
      <c r="K40" s="127"/>
      <c r="L40" s="127"/>
      <c r="M40" s="127"/>
      <c r="N40" s="272"/>
    </row>
    <row r="41" spans="1:14" hidden="1">
      <c r="A41" s="270"/>
      <c r="B41" s="279">
        <v>2.1</v>
      </c>
      <c r="C41" s="39" t="s">
        <v>502</v>
      </c>
      <c r="D41" s="257"/>
      <c r="E41" s="129"/>
      <c r="F41" s="133"/>
      <c r="G41" s="129"/>
      <c r="H41" s="129"/>
      <c r="I41" s="129"/>
      <c r="J41" s="129"/>
      <c r="K41" s="129"/>
      <c r="L41" s="129"/>
      <c r="M41" s="129"/>
      <c r="N41" s="271">
        <f>SUM(J41:K41)</f>
        <v>0</v>
      </c>
    </row>
    <row r="42" spans="1:14" hidden="1">
      <c r="A42" s="188"/>
      <c r="B42" s="217"/>
      <c r="C42" s="1"/>
      <c r="D42" s="255"/>
      <c r="E42" s="127"/>
      <c r="F42" s="2"/>
      <c r="G42" s="127"/>
      <c r="H42" s="127"/>
      <c r="I42" s="127"/>
      <c r="J42" s="127"/>
      <c r="K42" s="127"/>
      <c r="L42" s="127"/>
      <c r="M42" s="127"/>
      <c r="N42" s="272"/>
    </row>
    <row r="43" spans="1:14" hidden="1">
      <c r="A43" s="188"/>
      <c r="B43" s="280" t="s">
        <v>464</v>
      </c>
      <c r="C43" s="3" t="s">
        <v>503</v>
      </c>
      <c r="D43" s="258"/>
      <c r="E43" s="130"/>
      <c r="F43" s="134"/>
      <c r="G43" s="130"/>
      <c r="H43" s="130"/>
      <c r="I43" s="130"/>
      <c r="J43" s="130"/>
      <c r="K43" s="130"/>
      <c r="L43" s="130"/>
      <c r="M43" s="130"/>
      <c r="N43" s="272">
        <f>SUM(J43:K43)</f>
        <v>0</v>
      </c>
    </row>
    <row r="44" spans="1:14" hidden="1">
      <c r="A44" s="188"/>
      <c r="B44" s="280" t="s">
        <v>465</v>
      </c>
      <c r="C44" s="3" t="s">
        <v>504</v>
      </c>
      <c r="D44" s="258"/>
      <c r="E44" s="130"/>
      <c r="F44" s="134"/>
      <c r="G44" s="130"/>
      <c r="H44" s="130"/>
      <c r="I44" s="130"/>
      <c r="J44" s="130"/>
      <c r="K44" s="130"/>
      <c r="L44" s="130"/>
      <c r="M44" s="130"/>
      <c r="N44" s="272">
        <f>SUM(J44:K44)</f>
        <v>0</v>
      </c>
    </row>
    <row r="45" spans="1:14" ht="13.2" hidden="1" customHeight="1">
      <c r="A45" s="188"/>
      <c r="B45" s="280" t="s">
        <v>505</v>
      </c>
      <c r="C45" s="3" t="s">
        <v>506</v>
      </c>
      <c r="D45" s="258"/>
      <c r="E45" s="130"/>
      <c r="F45" s="134"/>
      <c r="G45" s="130"/>
      <c r="H45" s="130"/>
      <c r="I45" s="130"/>
      <c r="J45" s="130"/>
      <c r="K45" s="130"/>
      <c r="L45" s="130"/>
      <c r="M45" s="130"/>
      <c r="N45" s="272"/>
    </row>
    <row r="46" spans="1:14" hidden="1">
      <c r="A46" s="188"/>
      <c r="B46" s="280" t="s">
        <v>466</v>
      </c>
      <c r="C46" s="3" t="s">
        <v>507</v>
      </c>
      <c r="D46" s="258"/>
      <c r="E46" s="130"/>
      <c r="F46" s="134"/>
      <c r="G46" s="130"/>
      <c r="H46" s="130"/>
      <c r="I46" s="130"/>
      <c r="J46" s="130"/>
      <c r="K46" s="130"/>
      <c r="L46" s="130"/>
      <c r="M46" s="130"/>
      <c r="N46" s="272">
        <f>SUM(J46:K46)</f>
        <v>0</v>
      </c>
    </row>
    <row r="47" spans="1:14" hidden="1">
      <c r="A47" s="188"/>
      <c r="B47" s="280" t="s">
        <v>467</v>
      </c>
      <c r="C47" s="3" t="s">
        <v>508</v>
      </c>
      <c r="D47" s="258"/>
      <c r="E47" s="130"/>
      <c r="F47" s="134"/>
      <c r="G47" s="130"/>
      <c r="H47" s="130"/>
      <c r="I47" s="130"/>
      <c r="J47" s="130"/>
      <c r="K47" s="130"/>
      <c r="L47" s="130"/>
      <c r="M47" s="130"/>
      <c r="N47" s="272"/>
    </row>
    <row r="48" spans="1:14" hidden="1">
      <c r="A48" s="188"/>
      <c r="B48" s="280"/>
      <c r="C48" s="3"/>
      <c r="D48" s="258"/>
      <c r="E48" s="130"/>
      <c r="F48" s="134"/>
      <c r="G48" s="130"/>
      <c r="H48" s="130"/>
      <c r="I48" s="130"/>
      <c r="J48" s="130"/>
      <c r="K48" s="130"/>
      <c r="L48" s="130"/>
      <c r="M48" s="130"/>
      <c r="N48" s="272"/>
    </row>
    <row r="49" spans="1:14" hidden="1">
      <c r="A49" s="188"/>
      <c r="B49" s="217"/>
      <c r="C49" s="1"/>
      <c r="D49" s="255"/>
      <c r="E49" s="127"/>
      <c r="F49" s="2"/>
      <c r="G49" s="127"/>
      <c r="H49" s="127"/>
      <c r="I49" s="127"/>
      <c r="J49" s="127"/>
      <c r="K49" s="127"/>
      <c r="L49" s="127"/>
      <c r="M49" s="127"/>
      <c r="N49" s="272"/>
    </row>
    <row r="50" spans="1:14" hidden="1">
      <c r="A50" s="270"/>
      <c r="B50" s="279">
        <v>2.2000000000000002</v>
      </c>
      <c r="C50" s="39" t="s">
        <v>509</v>
      </c>
      <c r="D50" s="257"/>
      <c r="E50" s="129"/>
      <c r="F50" s="133"/>
      <c r="G50" s="129"/>
      <c r="H50" s="129"/>
      <c r="I50" s="129"/>
      <c r="J50" s="129"/>
      <c r="K50" s="129"/>
      <c r="L50" s="129"/>
      <c r="M50" s="129"/>
      <c r="N50" s="271">
        <f>SUM(J50:K50)</f>
        <v>0</v>
      </c>
    </row>
    <row r="51" spans="1:14" hidden="1">
      <c r="A51" s="188"/>
      <c r="B51" s="217"/>
      <c r="C51" s="1"/>
      <c r="D51" s="255"/>
      <c r="E51" s="127"/>
      <c r="F51" s="2"/>
      <c r="G51" s="127"/>
      <c r="H51" s="127"/>
      <c r="I51" s="127"/>
      <c r="J51" s="127"/>
      <c r="K51" s="127"/>
      <c r="L51" s="127"/>
      <c r="M51" s="127"/>
      <c r="N51" s="272"/>
    </row>
    <row r="52" spans="1:14" hidden="1">
      <c r="A52" s="188"/>
      <c r="B52" s="280" t="s">
        <v>460</v>
      </c>
      <c r="C52" s="3" t="s">
        <v>510</v>
      </c>
      <c r="D52" s="258"/>
      <c r="E52" s="130"/>
      <c r="F52" s="134"/>
      <c r="G52" s="130"/>
      <c r="H52" s="130"/>
      <c r="I52" s="130"/>
      <c r="J52" s="130"/>
      <c r="K52" s="130"/>
      <c r="L52" s="130"/>
      <c r="M52" s="130"/>
      <c r="N52" s="272">
        <f>SUM(J52:K52)</f>
        <v>0</v>
      </c>
    </row>
    <row r="53" spans="1:14" hidden="1">
      <c r="A53" s="188"/>
      <c r="B53" s="280" t="s">
        <v>468</v>
      </c>
      <c r="C53" s="3" t="s">
        <v>511</v>
      </c>
      <c r="D53" s="258"/>
      <c r="E53" s="130"/>
      <c r="F53" s="134"/>
      <c r="G53" s="130"/>
      <c r="H53" s="130"/>
      <c r="I53" s="130"/>
      <c r="J53" s="130"/>
      <c r="K53" s="130"/>
      <c r="L53" s="130"/>
      <c r="M53" s="130"/>
      <c r="N53" s="272">
        <f>SUM(J53:K53)</f>
        <v>0</v>
      </c>
    </row>
    <row r="54" spans="1:14" hidden="1">
      <c r="A54" s="188"/>
      <c r="B54" s="280" t="s">
        <v>512</v>
      </c>
      <c r="C54" s="3" t="s">
        <v>513</v>
      </c>
      <c r="D54" s="258"/>
      <c r="E54" s="130"/>
      <c r="F54" s="134"/>
      <c r="G54" s="130"/>
      <c r="H54" s="130"/>
      <c r="I54" s="130"/>
      <c r="J54" s="130"/>
      <c r="K54" s="130"/>
      <c r="L54" s="130"/>
      <c r="M54" s="130"/>
      <c r="N54" s="272">
        <f>SUM(J54:K54)</f>
        <v>0</v>
      </c>
    </row>
    <row r="55" spans="1:14" hidden="1">
      <c r="A55" s="188"/>
      <c r="B55" s="280" t="s">
        <v>469</v>
      </c>
      <c r="C55" s="3" t="s">
        <v>514</v>
      </c>
      <c r="D55" s="258"/>
      <c r="E55" s="130"/>
      <c r="F55" s="134"/>
      <c r="G55" s="130"/>
      <c r="H55" s="130"/>
      <c r="I55" s="130"/>
      <c r="J55" s="130"/>
      <c r="K55" s="130"/>
      <c r="L55" s="130"/>
      <c r="M55" s="130"/>
      <c r="N55" s="272">
        <f>SUM(J55:K55)</f>
        <v>0</v>
      </c>
    </row>
    <row r="56" spans="1:14" hidden="1">
      <c r="A56" s="188"/>
      <c r="B56" s="280" t="s">
        <v>470</v>
      </c>
      <c r="C56" s="3" t="s">
        <v>515</v>
      </c>
      <c r="D56" s="258"/>
      <c r="E56" s="130"/>
      <c r="F56" s="134"/>
      <c r="G56" s="130"/>
      <c r="H56" s="130"/>
      <c r="I56" s="130"/>
      <c r="J56" s="130"/>
      <c r="K56" s="130"/>
      <c r="L56" s="130"/>
      <c r="M56" s="130"/>
      <c r="N56" s="272">
        <f>SUM(J56:K56)</f>
        <v>0</v>
      </c>
    </row>
    <row r="57" spans="1:14" hidden="1">
      <c r="A57" s="188"/>
      <c r="B57" s="280"/>
      <c r="C57" s="3"/>
      <c r="D57" s="258"/>
      <c r="E57" s="130"/>
      <c r="F57" s="134"/>
      <c r="G57" s="130"/>
      <c r="H57" s="130"/>
      <c r="I57" s="130"/>
      <c r="J57" s="130"/>
      <c r="K57" s="130"/>
      <c r="L57" s="130"/>
      <c r="M57" s="130"/>
      <c r="N57" s="272"/>
    </row>
    <row r="58" spans="1:14" hidden="1">
      <c r="A58" s="188"/>
      <c r="B58" s="280"/>
      <c r="C58" s="3"/>
      <c r="D58" s="255"/>
      <c r="E58" s="127"/>
      <c r="F58" s="2"/>
      <c r="G58" s="127"/>
      <c r="H58" s="127"/>
      <c r="I58" s="127"/>
      <c r="J58" s="127"/>
      <c r="K58" s="127"/>
      <c r="L58" s="127"/>
      <c r="M58" s="127"/>
      <c r="N58" s="272"/>
    </row>
    <row r="59" spans="1:14" hidden="1">
      <c r="A59" s="270"/>
      <c r="B59" s="279">
        <v>2.2999999999999998</v>
      </c>
      <c r="C59" s="39" t="s">
        <v>12</v>
      </c>
      <c r="D59" s="257"/>
      <c r="E59" s="129"/>
      <c r="F59" s="133"/>
      <c r="G59" s="129"/>
      <c r="H59" s="129"/>
      <c r="I59" s="129"/>
      <c r="J59" s="129"/>
      <c r="K59" s="129"/>
      <c r="L59" s="129"/>
      <c r="M59" s="129"/>
      <c r="N59" s="271">
        <f>SUM(J59:K59)</f>
        <v>0</v>
      </c>
    </row>
    <row r="60" spans="1:14" hidden="1">
      <c r="A60" s="188"/>
      <c r="B60" s="280"/>
      <c r="C60" s="79"/>
      <c r="D60" s="255"/>
      <c r="E60" s="127"/>
      <c r="F60" s="2"/>
      <c r="G60" s="127"/>
      <c r="H60" s="127"/>
      <c r="I60" s="127"/>
      <c r="J60" s="127"/>
      <c r="K60" s="127"/>
      <c r="L60" s="127"/>
      <c r="M60" s="127"/>
      <c r="N60" s="272"/>
    </row>
    <row r="61" spans="1:14" ht="21" hidden="1">
      <c r="A61" s="188"/>
      <c r="B61" s="280" t="s">
        <v>471</v>
      </c>
      <c r="C61" s="79" t="s">
        <v>282</v>
      </c>
      <c r="D61" s="255"/>
      <c r="E61" s="127"/>
      <c r="F61" s="2"/>
      <c r="G61" s="127"/>
      <c r="H61" s="127"/>
      <c r="I61" s="127"/>
      <c r="J61" s="127"/>
      <c r="K61" s="127"/>
      <c r="L61" s="127"/>
      <c r="M61" s="127"/>
      <c r="N61" s="272"/>
    </row>
    <row r="62" spans="1:14" ht="21" hidden="1">
      <c r="A62" s="188"/>
      <c r="B62" s="280" t="s">
        <v>472</v>
      </c>
      <c r="C62" s="79" t="s">
        <v>516</v>
      </c>
      <c r="D62" s="255"/>
      <c r="E62" s="127"/>
      <c r="F62" s="2"/>
      <c r="G62" s="127"/>
      <c r="H62" s="127"/>
      <c r="I62" s="127"/>
      <c r="J62" s="127"/>
      <c r="K62" s="127"/>
      <c r="L62" s="127"/>
      <c r="M62" s="127"/>
      <c r="N62" s="272">
        <f>SUM(J62:K62)</f>
        <v>0</v>
      </c>
    </row>
    <row r="63" spans="1:14" ht="21" hidden="1">
      <c r="A63" s="188"/>
      <c r="B63" s="280" t="s">
        <v>517</v>
      </c>
      <c r="C63" s="79" t="s">
        <v>518</v>
      </c>
      <c r="D63" s="255"/>
      <c r="E63" s="127"/>
      <c r="F63" s="2"/>
      <c r="G63" s="127"/>
      <c r="H63" s="127"/>
      <c r="I63" s="127"/>
      <c r="J63" s="127"/>
      <c r="K63" s="127"/>
      <c r="L63" s="127"/>
      <c r="M63" s="127"/>
      <c r="N63" s="272"/>
    </row>
    <row r="64" spans="1:14" hidden="1">
      <c r="A64" s="188"/>
      <c r="B64" s="280"/>
      <c r="C64" s="60"/>
      <c r="D64" s="255"/>
      <c r="E64" s="127"/>
      <c r="F64" s="2"/>
      <c r="G64" s="127"/>
      <c r="H64" s="127"/>
      <c r="I64" s="127"/>
      <c r="J64" s="127"/>
      <c r="K64" s="127"/>
      <c r="L64" s="127"/>
      <c r="M64" s="127"/>
      <c r="N64" s="272"/>
    </row>
    <row r="65" spans="1:14" hidden="1">
      <c r="A65" s="188"/>
      <c r="B65" s="280"/>
      <c r="C65" s="3"/>
      <c r="D65" s="255"/>
      <c r="E65" s="127"/>
      <c r="F65" s="2"/>
      <c r="G65" s="127"/>
      <c r="H65" s="127"/>
      <c r="I65" s="127"/>
      <c r="J65" s="127"/>
      <c r="K65" s="127"/>
      <c r="L65" s="127"/>
      <c r="M65" s="127"/>
      <c r="N65" s="272"/>
    </row>
    <row r="66" spans="1:14" hidden="1">
      <c r="A66" s="188"/>
      <c r="B66" s="280"/>
      <c r="C66" s="3"/>
      <c r="D66" s="255"/>
      <c r="E66" s="127"/>
      <c r="F66" s="2"/>
      <c r="G66" s="127"/>
      <c r="H66" s="127"/>
      <c r="I66" s="127"/>
      <c r="J66" s="127"/>
      <c r="K66" s="127"/>
      <c r="L66" s="127"/>
      <c r="M66" s="127"/>
      <c r="N66" s="272"/>
    </row>
    <row r="67" spans="1:14" hidden="1">
      <c r="A67" s="268">
        <v>3</v>
      </c>
      <c r="B67" s="278"/>
      <c r="C67" s="30" t="s">
        <v>519</v>
      </c>
      <c r="D67" s="256"/>
      <c r="E67" s="128"/>
      <c r="F67" s="132"/>
      <c r="G67" s="128"/>
      <c r="H67" s="128"/>
      <c r="I67" s="128"/>
      <c r="J67" s="128"/>
      <c r="K67" s="128"/>
      <c r="L67" s="128"/>
      <c r="M67" s="128"/>
      <c r="N67" s="269">
        <f>SUM(J67:K67)</f>
        <v>0</v>
      </c>
    </row>
    <row r="68" spans="1:14" hidden="1">
      <c r="A68" s="188"/>
      <c r="B68" s="280"/>
      <c r="C68" s="3"/>
      <c r="D68" s="255"/>
      <c r="E68" s="127"/>
      <c r="F68" s="2"/>
      <c r="G68" s="127"/>
      <c r="H68" s="127"/>
      <c r="I68" s="127"/>
      <c r="J68" s="127"/>
      <c r="K68" s="127"/>
      <c r="L68" s="127"/>
      <c r="M68" s="127"/>
      <c r="N68" s="272"/>
    </row>
    <row r="69" spans="1:14" hidden="1">
      <c r="A69" s="270"/>
      <c r="B69" s="279">
        <v>3.1</v>
      </c>
      <c r="C69" s="39" t="s">
        <v>520</v>
      </c>
      <c r="D69" s="257"/>
      <c r="E69" s="129"/>
      <c r="F69" s="133"/>
      <c r="G69" s="129"/>
      <c r="H69" s="129"/>
      <c r="I69" s="129"/>
      <c r="J69" s="129"/>
      <c r="K69" s="129"/>
      <c r="L69" s="129"/>
      <c r="M69" s="129"/>
      <c r="N69" s="271">
        <f>SUM(J69:K69)</f>
        <v>0</v>
      </c>
    </row>
    <row r="70" spans="1:14" hidden="1">
      <c r="A70" s="270"/>
      <c r="B70" s="279"/>
      <c r="C70" s="39"/>
      <c r="D70" s="257"/>
      <c r="E70" s="129"/>
      <c r="F70" s="133"/>
      <c r="G70" s="129"/>
      <c r="H70" s="129"/>
      <c r="I70" s="129"/>
      <c r="J70" s="129"/>
      <c r="K70" s="129"/>
      <c r="L70" s="129"/>
      <c r="M70" s="129"/>
      <c r="N70" s="271"/>
    </row>
    <row r="71" spans="1:14" hidden="1">
      <c r="A71" s="270"/>
      <c r="B71" s="279"/>
      <c r="C71" s="39"/>
      <c r="D71" s="257"/>
      <c r="E71" s="129"/>
      <c r="F71" s="133"/>
      <c r="G71" s="129"/>
      <c r="H71" s="129"/>
      <c r="I71" s="129"/>
      <c r="J71" s="129"/>
      <c r="K71" s="129"/>
      <c r="L71" s="129"/>
      <c r="M71" s="129"/>
      <c r="N71" s="271"/>
    </row>
    <row r="72" spans="1:14" hidden="1">
      <c r="A72" s="270"/>
      <c r="B72" s="279">
        <v>3.2</v>
      </c>
      <c r="C72" s="39" t="s">
        <v>521</v>
      </c>
      <c r="D72" s="257"/>
      <c r="E72" s="129"/>
      <c r="F72" s="133"/>
      <c r="G72" s="129"/>
      <c r="H72" s="129"/>
      <c r="I72" s="129"/>
      <c r="J72" s="129"/>
      <c r="K72" s="129"/>
      <c r="L72" s="129"/>
      <c r="M72" s="129"/>
      <c r="N72" s="271">
        <f>SUM(J72:K72)</f>
        <v>0</v>
      </c>
    </row>
    <row r="73" spans="1:14" hidden="1">
      <c r="A73" s="270"/>
      <c r="B73" s="279"/>
      <c r="C73" s="39"/>
      <c r="D73" s="257"/>
      <c r="E73" s="129"/>
      <c r="F73" s="133"/>
      <c r="G73" s="129"/>
      <c r="H73" s="129"/>
      <c r="I73" s="129"/>
      <c r="J73" s="129"/>
      <c r="K73" s="129"/>
      <c r="L73" s="129"/>
      <c r="M73" s="129"/>
      <c r="N73" s="271"/>
    </row>
    <row r="74" spans="1:14" hidden="1">
      <c r="A74" s="270"/>
      <c r="B74" s="279"/>
      <c r="C74" s="39"/>
      <c r="D74" s="257"/>
      <c r="E74" s="129"/>
      <c r="F74" s="133"/>
      <c r="G74" s="129"/>
      <c r="H74" s="129"/>
      <c r="I74" s="129"/>
      <c r="J74" s="129"/>
      <c r="K74" s="129"/>
      <c r="L74" s="129"/>
      <c r="M74" s="129"/>
      <c r="N74" s="271"/>
    </row>
    <row r="75" spans="1:14" hidden="1">
      <c r="A75" s="270"/>
      <c r="B75" s="279">
        <v>3.3</v>
      </c>
      <c r="C75" s="39" t="s">
        <v>522</v>
      </c>
      <c r="D75" s="257"/>
      <c r="E75" s="129"/>
      <c r="F75" s="133"/>
      <c r="G75" s="129"/>
      <c r="H75" s="129"/>
      <c r="I75" s="129"/>
      <c r="J75" s="129"/>
      <c r="K75" s="129"/>
      <c r="L75" s="129"/>
      <c r="M75" s="129"/>
      <c r="N75" s="271">
        <f>SUM(J75:K75)</f>
        <v>0</v>
      </c>
    </row>
    <row r="76" spans="1:14" hidden="1">
      <c r="A76" s="188"/>
      <c r="B76" s="279"/>
      <c r="C76" s="3"/>
      <c r="D76" s="255"/>
      <c r="E76" s="127"/>
      <c r="F76" s="2"/>
      <c r="G76" s="127"/>
      <c r="H76" s="127"/>
      <c r="I76" s="127"/>
      <c r="J76" s="127"/>
      <c r="K76" s="127"/>
      <c r="L76" s="127"/>
      <c r="M76" s="127"/>
      <c r="N76" s="272"/>
    </row>
    <row r="77" spans="1:14" hidden="1">
      <c r="A77" s="188"/>
      <c r="B77" s="280" t="s">
        <v>523</v>
      </c>
      <c r="C77" s="3" t="s">
        <v>524</v>
      </c>
      <c r="D77" s="258"/>
      <c r="E77" s="130"/>
      <c r="F77" s="134"/>
      <c r="G77" s="130"/>
      <c r="H77" s="130"/>
      <c r="I77" s="130"/>
      <c r="J77" s="130"/>
      <c r="K77" s="130"/>
      <c r="L77" s="130"/>
      <c r="M77" s="130"/>
      <c r="N77" s="272">
        <f>SUM(J77:K77)</f>
        <v>0</v>
      </c>
    </row>
    <row r="78" spans="1:14" hidden="1">
      <c r="A78" s="188"/>
      <c r="B78" s="280" t="s">
        <v>523</v>
      </c>
      <c r="C78" s="3" t="s">
        <v>525</v>
      </c>
      <c r="D78" s="258"/>
      <c r="E78" s="130"/>
      <c r="F78" s="134"/>
      <c r="G78" s="130"/>
      <c r="H78" s="130"/>
      <c r="I78" s="130"/>
      <c r="J78" s="130"/>
      <c r="K78" s="130"/>
      <c r="L78" s="130"/>
      <c r="M78" s="130"/>
      <c r="N78" s="272">
        <f>SUM(J78:K78)</f>
        <v>0</v>
      </c>
    </row>
    <row r="79" spans="1:14" hidden="1">
      <c r="A79" s="188"/>
      <c r="B79" s="280"/>
      <c r="C79" s="3"/>
      <c r="D79" s="258"/>
      <c r="E79" s="130"/>
      <c r="F79" s="134"/>
      <c r="G79" s="130"/>
      <c r="H79" s="130"/>
      <c r="I79" s="130"/>
      <c r="J79" s="130"/>
      <c r="K79" s="130"/>
      <c r="L79" s="130"/>
      <c r="M79" s="130"/>
      <c r="N79" s="272"/>
    </row>
    <row r="80" spans="1:14" hidden="1">
      <c r="A80" s="188"/>
      <c r="B80" s="280"/>
      <c r="C80" s="3"/>
      <c r="D80" s="255"/>
      <c r="E80" s="127"/>
      <c r="F80" s="2"/>
      <c r="G80" s="127"/>
      <c r="H80" s="127"/>
      <c r="I80" s="127"/>
      <c r="J80" s="127"/>
      <c r="K80" s="127"/>
      <c r="L80" s="127"/>
      <c r="M80" s="127"/>
      <c r="N80" s="272"/>
    </row>
    <row r="81" spans="1:14" hidden="1">
      <c r="A81" s="270"/>
      <c r="B81" s="279">
        <v>3.4</v>
      </c>
      <c r="C81" s="39" t="s">
        <v>526</v>
      </c>
      <c r="D81" s="257"/>
      <c r="E81" s="129"/>
      <c r="F81" s="133"/>
      <c r="G81" s="129"/>
      <c r="H81" s="129"/>
      <c r="I81" s="129"/>
      <c r="J81" s="129"/>
      <c r="K81" s="129"/>
      <c r="L81" s="129"/>
      <c r="M81" s="129"/>
      <c r="N81" s="271">
        <f>SUM(J81:K81)</f>
        <v>0</v>
      </c>
    </row>
    <row r="82" spans="1:14" hidden="1">
      <c r="A82" s="270"/>
      <c r="B82" s="279"/>
      <c r="C82" s="39"/>
      <c r="D82" s="257"/>
      <c r="E82" s="129"/>
      <c r="F82" s="133"/>
      <c r="G82" s="129"/>
      <c r="H82" s="129"/>
      <c r="I82" s="129"/>
      <c r="J82" s="129"/>
      <c r="K82" s="129"/>
      <c r="L82" s="129"/>
      <c r="M82" s="129"/>
      <c r="N82" s="271"/>
    </row>
    <row r="83" spans="1:14" hidden="1">
      <c r="A83" s="188"/>
      <c r="B83" s="280"/>
      <c r="C83" s="3"/>
      <c r="D83" s="255"/>
      <c r="E83" s="127"/>
      <c r="F83" s="2"/>
      <c r="G83" s="127"/>
      <c r="H83" s="127"/>
      <c r="I83" s="127"/>
      <c r="J83" s="127"/>
      <c r="K83" s="127"/>
      <c r="L83" s="127"/>
      <c r="M83" s="127"/>
      <c r="N83" s="272"/>
    </row>
    <row r="84" spans="1:14" hidden="1">
      <c r="A84" s="270"/>
      <c r="B84" s="279">
        <v>3.4</v>
      </c>
      <c r="C84" s="39" t="s">
        <v>526</v>
      </c>
      <c r="D84" s="257"/>
      <c r="E84" s="129"/>
      <c r="F84" s="133"/>
      <c r="G84" s="129"/>
      <c r="H84" s="129"/>
      <c r="I84" s="129"/>
      <c r="J84" s="129"/>
      <c r="K84" s="129"/>
      <c r="L84" s="129"/>
      <c r="M84" s="129"/>
      <c r="N84" s="271">
        <f>SUM(J84:K84)</f>
        <v>0</v>
      </c>
    </row>
    <row r="85" spans="1:14" hidden="1">
      <c r="A85" s="188"/>
      <c r="B85" s="280"/>
      <c r="C85" s="3"/>
      <c r="D85" s="255"/>
      <c r="E85" s="127"/>
      <c r="F85" s="2"/>
      <c r="G85" s="127"/>
      <c r="H85" s="127"/>
      <c r="I85" s="127"/>
      <c r="J85" s="127"/>
      <c r="K85" s="127"/>
      <c r="L85" s="127"/>
      <c r="M85" s="127"/>
      <c r="N85" s="272"/>
    </row>
    <row r="86" spans="1:14" hidden="1">
      <c r="A86" s="188"/>
      <c r="B86" s="280"/>
      <c r="C86" s="3"/>
      <c r="D86" s="255"/>
      <c r="E86" s="127"/>
      <c r="F86" s="2"/>
      <c r="G86" s="127"/>
      <c r="H86" s="127"/>
      <c r="I86" s="127"/>
      <c r="J86" s="127"/>
      <c r="K86" s="127"/>
      <c r="L86" s="127"/>
      <c r="M86" s="127"/>
      <c r="N86" s="272"/>
    </row>
    <row r="87" spans="1:14" hidden="1">
      <c r="A87" s="188"/>
      <c r="B87" s="217"/>
      <c r="C87" s="1"/>
      <c r="D87" s="255"/>
      <c r="E87" s="127"/>
      <c r="F87" s="2"/>
      <c r="G87" s="127"/>
      <c r="H87" s="127"/>
      <c r="I87" s="127"/>
      <c r="J87" s="127"/>
      <c r="K87" s="127"/>
      <c r="L87" s="127"/>
      <c r="M87" s="127"/>
      <c r="N87" s="272"/>
    </row>
    <row r="88" spans="1:14" hidden="1">
      <c r="A88" s="268">
        <v>4</v>
      </c>
      <c r="B88" s="278"/>
      <c r="C88" s="30" t="s">
        <v>527</v>
      </c>
      <c r="D88" s="256"/>
      <c r="E88" s="128"/>
      <c r="F88" s="132"/>
      <c r="G88" s="128"/>
      <c r="H88" s="128"/>
      <c r="I88" s="128"/>
      <c r="J88" s="128"/>
      <c r="K88" s="128"/>
      <c r="L88" s="128"/>
      <c r="M88" s="128"/>
      <c r="N88" s="269">
        <f>SUM(J88:K88)</f>
        <v>0</v>
      </c>
    </row>
    <row r="89" spans="1:14">
      <c r="A89" s="188"/>
      <c r="B89" s="217"/>
      <c r="C89" s="1"/>
      <c r="D89" s="259"/>
      <c r="E89" s="260"/>
      <c r="F89" s="283"/>
      <c r="G89" s="260"/>
      <c r="H89" s="260"/>
      <c r="I89" s="260"/>
      <c r="J89" s="260"/>
      <c r="K89" s="260"/>
      <c r="L89" s="260"/>
      <c r="M89" s="260"/>
      <c r="N89" s="272"/>
    </row>
    <row r="90" spans="1:14">
      <c r="A90" s="273"/>
      <c r="B90" s="282"/>
      <c r="C90" s="274"/>
      <c r="D90" s="274"/>
      <c r="E90" s="274"/>
      <c r="F90" s="274"/>
      <c r="G90" s="274"/>
      <c r="H90" s="274"/>
      <c r="I90" s="274"/>
      <c r="J90" s="274"/>
      <c r="K90" s="275"/>
      <c r="L90" s="275"/>
      <c r="M90" s="275"/>
      <c r="N90" s="276"/>
    </row>
  </sheetData>
  <mergeCells count="13">
    <mergeCell ref="A12:C12"/>
    <mergeCell ref="A1:N1"/>
    <mergeCell ref="A2:N2"/>
    <mergeCell ref="A5:N5"/>
    <mergeCell ref="A6:N6"/>
    <mergeCell ref="A9:C11"/>
    <mergeCell ref="N9:N11"/>
    <mergeCell ref="J9:K9"/>
    <mergeCell ref="J8:K8"/>
    <mergeCell ref="E8:I8"/>
    <mergeCell ref="E9:I9"/>
    <mergeCell ref="L9:M9"/>
    <mergeCell ref="L8:M8"/>
  </mergeCells>
  <printOptions horizontalCentered="1"/>
  <pageMargins left="0.19685039370078741" right="0.19685039370078741" top="0.78740157480314965" bottom="0.78740157480314965" header="0.31496062992125984" footer="0.31496062992125984"/>
  <pageSetup paperSize="9" scale="88" firstPageNumber="10" orientation="landscape" useFirstPageNumber="1" verticalDpi="597" r:id="rId1"/>
  <headerFooter>
    <oddHeader>&amp;CPágina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22FB5-54E4-46AB-B9CE-7134B7BA8029}">
  <dimension ref="A1:G91"/>
  <sheetViews>
    <sheetView showGridLines="0" topLeftCell="A3" zoomScaleNormal="100" zoomScaleSheetLayoutView="100" workbookViewId="0">
      <selection activeCell="I29" sqref="I29"/>
    </sheetView>
  </sheetViews>
  <sheetFormatPr baseColWidth="10" defaultColWidth="11.44140625" defaultRowHeight="10.199999999999999"/>
  <cols>
    <col min="1" max="1" width="7.21875" style="1" bestFit="1" customWidth="1"/>
    <col min="2" max="2" width="31" style="60" customWidth="1"/>
    <col min="3" max="3" width="10" style="1" bestFit="1" customWidth="1"/>
    <col min="4" max="4" width="25.77734375" style="60" customWidth="1"/>
    <col min="5" max="5" width="15.21875" style="1" bestFit="1" customWidth="1"/>
    <col min="6" max="6" width="8.33203125" style="1" bestFit="1" customWidth="1"/>
    <col min="7" max="7" width="11.88671875" style="1" bestFit="1" customWidth="1"/>
    <col min="8" max="16384" width="11.44140625" style="1"/>
  </cols>
  <sheetData>
    <row r="1" spans="1:6" ht="15.6">
      <c r="A1" s="583" t="str">
        <f>+INDICE!A1</f>
        <v>MUNICIPALIDAD DE CARTAGO</v>
      </c>
      <c r="B1" s="583"/>
      <c r="C1" s="583"/>
      <c r="D1" s="583"/>
      <c r="E1" s="583"/>
      <c r="F1" s="583"/>
    </row>
    <row r="2" spans="1:6" ht="13.2">
      <c r="A2" s="584" t="str">
        <f>+INDICE!A3</f>
        <v>PRESUPUESTO EXTRAORDINARIO N° 02-2025</v>
      </c>
      <c r="B2" s="584"/>
      <c r="C2" s="584"/>
      <c r="D2" s="584"/>
      <c r="E2" s="584"/>
      <c r="F2" s="584"/>
    </row>
    <row r="3" spans="1:6">
      <c r="A3" s="12"/>
      <c r="B3" s="517"/>
      <c r="C3" s="12"/>
      <c r="D3" s="517"/>
      <c r="E3" s="15"/>
      <c r="F3" s="16"/>
    </row>
    <row r="4" spans="1:6" ht="13.8">
      <c r="A4" s="585" t="s">
        <v>476</v>
      </c>
      <c r="B4" s="585"/>
      <c r="C4" s="585"/>
      <c r="D4" s="585"/>
      <c r="E4" s="585"/>
      <c r="F4" s="585"/>
    </row>
    <row r="5" spans="1:6" ht="13.8">
      <c r="A5" s="585" t="s">
        <v>1144</v>
      </c>
      <c r="B5" s="585"/>
      <c r="C5" s="585"/>
      <c r="D5" s="585"/>
      <c r="E5" s="585"/>
      <c r="F5" s="585"/>
    </row>
    <row r="6" spans="1:6">
      <c r="A6" s="503"/>
      <c r="B6" s="511"/>
      <c r="C6" s="503"/>
      <c r="D6" s="511"/>
      <c r="E6" s="504"/>
      <c r="F6" s="503"/>
    </row>
    <row r="7" spans="1:6">
      <c r="A7" s="503"/>
      <c r="B7" s="511"/>
      <c r="C7" s="503"/>
      <c r="D7" s="511"/>
      <c r="E7" s="504"/>
      <c r="F7" s="503"/>
    </row>
    <row r="8" spans="1:6">
      <c r="A8" s="503"/>
      <c r="B8" s="511"/>
      <c r="C8" s="503"/>
      <c r="D8" s="511"/>
      <c r="E8" s="504"/>
      <c r="F8" s="503"/>
    </row>
    <row r="9" spans="1:6">
      <c r="A9" s="503"/>
      <c r="B9" s="511"/>
      <c r="C9" s="503"/>
      <c r="D9" s="511"/>
      <c r="E9" s="504"/>
      <c r="F9" s="503"/>
    </row>
    <row r="10" spans="1:6" ht="13.8" hidden="1">
      <c r="A10" s="609" t="s">
        <v>1119</v>
      </c>
      <c r="B10" s="609"/>
      <c r="C10" s="609"/>
      <c r="D10" s="609"/>
      <c r="E10" s="609"/>
      <c r="F10" s="609"/>
    </row>
    <row r="11" spans="1:6" hidden="1">
      <c r="A11" s="503"/>
      <c r="B11" s="511"/>
      <c r="C11" s="503"/>
      <c r="D11" s="511"/>
      <c r="E11" s="457"/>
      <c r="F11" s="503"/>
    </row>
    <row r="12" spans="1:6" ht="21" hidden="1" customHeight="1">
      <c r="A12" s="521" t="s">
        <v>1120</v>
      </c>
      <c r="B12" s="521" t="s">
        <v>1185</v>
      </c>
      <c r="C12" s="608" t="s">
        <v>1151</v>
      </c>
      <c r="D12" s="608"/>
      <c r="E12" s="521" t="s">
        <v>1121</v>
      </c>
      <c r="F12" s="521" t="s">
        <v>480</v>
      </c>
    </row>
    <row r="13" spans="1:6" ht="21" hidden="1" customHeight="1">
      <c r="A13" s="514" t="s">
        <v>1145</v>
      </c>
      <c r="B13" s="518" t="s">
        <v>1122</v>
      </c>
      <c r="C13" s="523" t="s">
        <v>1150</v>
      </c>
      <c r="D13" s="518" t="s">
        <v>1152</v>
      </c>
      <c r="E13" s="515">
        <v>0</v>
      </c>
      <c r="F13" s="516" t="e">
        <f>+E13/$E$17</f>
        <v>#DIV/0!</v>
      </c>
    </row>
    <row r="14" spans="1:6" ht="21" hidden="1" customHeight="1">
      <c r="A14" s="514" t="s">
        <v>1146</v>
      </c>
      <c r="B14" s="518" t="s">
        <v>752</v>
      </c>
      <c r="C14" s="523" t="s">
        <v>1150</v>
      </c>
      <c r="D14" s="518" t="s">
        <v>1152</v>
      </c>
      <c r="E14" s="515">
        <v>0</v>
      </c>
      <c r="F14" s="516" t="e">
        <f>+E14/$E$17</f>
        <v>#DIV/0!</v>
      </c>
    </row>
    <row r="15" spans="1:6" ht="21" hidden="1" customHeight="1">
      <c r="A15" s="514" t="s">
        <v>1018</v>
      </c>
      <c r="B15" s="518" t="s">
        <v>564</v>
      </c>
      <c r="C15" s="523" t="s">
        <v>1150</v>
      </c>
      <c r="D15" s="518" t="s">
        <v>1152</v>
      </c>
      <c r="E15" s="515">
        <v>0</v>
      </c>
      <c r="F15" s="516" t="e">
        <f>+E15/$E$17</f>
        <v>#DIV/0!</v>
      </c>
    </row>
    <row r="16" spans="1:6" ht="21" hidden="1" customHeight="1">
      <c r="A16" s="514" t="s">
        <v>1019</v>
      </c>
      <c r="B16" s="518" t="s">
        <v>753</v>
      </c>
      <c r="C16" s="523" t="s">
        <v>1150</v>
      </c>
      <c r="D16" s="518" t="s">
        <v>1152</v>
      </c>
      <c r="E16" s="515">
        <v>0</v>
      </c>
      <c r="F16" s="516" t="e">
        <f>+E16/$E$17</f>
        <v>#DIV/0!</v>
      </c>
    </row>
    <row r="17" spans="1:6" ht="21" hidden="1" customHeight="1">
      <c r="A17" s="605" t="s">
        <v>1123</v>
      </c>
      <c r="B17" s="606"/>
      <c r="C17" s="606"/>
      <c r="D17" s="607"/>
      <c r="E17" s="524">
        <f>SUM(E13:E16)</f>
        <v>0</v>
      </c>
      <c r="F17" s="525">
        <v>1</v>
      </c>
    </row>
    <row r="18" spans="1:6" hidden="1">
      <c r="A18" s="503"/>
      <c r="B18" s="519"/>
      <c r="C18" s="505"/>
      <c r="D18" s="519"/>
      <c r="E18" s="506"/>
      <c r="F18" s="507"/>
    </row>
    <row r="19" spans="1:6" hidden="1">
      <c r="A19" s="503"/>
      <c r="B19" s="511"/>
      <c r="C19" s="503"/>
      <c r="D19" s="511"/>
      <c r="E19" s="504"/>
      <c r="F19" s="503"/>
    </row>
    <row r="20" spans="1:6" hidden="1">
      <c r="A20" s="503"/>
      <c r="B20" s="511"/>
      <c r="C20" s="503"/>
      <c r="D20" s="511"/>
      <c r="E20" s="504"/>
      <c r="F20" s="503"/>
    </row>
    <row r="21" spans="1:6" hidden="1">
      <c r="A21" s="503"/>
      <c r="B21" s="511"/>
      <c r="C21" s="503"/>
      <c r="D21" s="511"/>
      <c r="E21" s="504"/>
      <c r="F21" s="503"/>
    </row>
    <row r="22" spans="1:6" s="3" customFormat="1" ht="13.8">
      <c r="A22" s="609" t="s">
        <v>1124</v>
      </c>
      <c r="B22" s="609"/>
      <c r="C22" s="609"/>
      <c r="D22" s="609"/>
      <c r="E22" s="609"/>
      <c r="F22" s="609"/>
    </row>
    <row r="23" spans="1:6">
      <c r="A23" s="503"/>
      <c r="B23" s="511"/>
      <c r="C23" s="503"/>
      <c r="D23" s="511"/>
      <c r="E23" s="457"/>
      <c r="F23" s="503"/>
    </row>
    <row r="24" spans="1:6" ht="21" customHeight="1">
      <c r="A24" s="521" t="s">
        <v>1120</v>
      </c>
      <c r="B24" s="521" t="s">
        <v>1185</v>
      </c>
      <c r="C24" s="608" t="s">
        <v>1151</v>
      </c>
      <c r="D24" s="608"/>
      <c r="E24" s="521" t="s">
        <v>1121</v>
      </c>
      <c r="F24" s="521" t="s">
        <v>480</v>
      </c>
    </row>
    <row r="25" spans="1:6" ht="21" hidden="1" customHeight="1">
      <c r="A25" s="513" t="s">
        <v>1046</v>
      </c>
      <c r="B25" s="518" t="s">
        <v>431</v>
      </c>
      <c r="C25" s="523" t="s">
        <v>1153</v>
      </c>
      <c r="D25" s="518" t="s">
        <v>1166</v>
      </c>
      <c r="E25" s="515">
        <v>0</v>
      </c>
      <c r="F25" s="516">
        <f t="shared" ref="F25:F42" si="0">+E25/$E$43</f>
        <v>0</v>
      </c>
    </row>
    <row r="26" spans="1:6" ht="21" hidden="1" customHeight="1">
      <c r="A26" s="513" t="s">
        <v>1033</v>
      </c>
      <c r="B26" s="518" t="s">
        <v>724</v>
      </c>
      <c r="C26" s="523" t="s">
        <v>1153</v>
      </c>
      <c r="D26" s="518" t="s">
        <v>1166</v>
      </c>
      <c r="E26" s="515">
        <v>0</v>
      </c>
      <c r="F26" s="516">
        <f t="shared" si="0"/>
        <v>0</v>
      </c>
    </row>
    <row r="27" spans="1:6" ht="21" customHeight="1">
      <c r="A27" s="513" t="s">
        <v>1020</v>
      </c>
      <c r="B27" s="518" t="s">
        <v>394</v>
      </c>
      <c r="C27" s="523" t="s">
        <v>1154</v>
      </c>
      <c r="D27" s="518" t="s">
        <v>1167</v>
      </c>
      <c r="E27" s="515">
        <v>88564375.010000005</v>
      </c>
      <c r="F27" s="516">
        <f t="shared" si="0"/>
        <v>0.46634014291985648</v>
      </c>
    </row>
    <row r="28" spans="1:6" ht="21" hidden="1" customHeight="1">
      <c r="A28" s="513" t="s">
        <v>1045</v>
      </c>
      <c r="B28" s="518" t="s">
        <v>1125</v>
      </c>
      <c r="C28" s="523" t="s">
        <v>1155</v>
      </c>
      <c r="D28" s="518" t="s">
        <v>1168</v>
      </c>
      <c r="E28" s="515">
        <v>0</v>
      </c>
      <c r="F28" s="516">
        <f t="shared" si="0"/>
        <v>0</v>
      </c>
    </row>
    <row r="29" spans="1:6" ht="21" customHeight="1">
      <c r="A29" s="513" t="s">
        <v>1036</v>
      </c>
      <c r="B29" s="518" t="s">
        <v>407</v>
      </c>
      <c r="C29" s="523" t="s">
        <v>1156</v>
      </c>
      <c r="D29" s="518" t="s">
        <v>1169</v>
      </c>
      <c r="E29" s="515">
        <v>51349310</v>
      </c>
      <c r="F29" s="516">
        <f t="shared" si="0"/>
        <v>0.27038235816074119</v>
      </c>
    </row>
    <row r="30" spans="1:6" ht="21" hidden="1" customHeight="1">
      <c r="A30" s="513" t="s">
        <v>1035</v>
      </c>
      <c r="B30" s="518" t="s">
        <v>1126</v>
      </c>
      <c r="C30" s="523" t="s">
        <v>1157</v>
      </c>
      <c r="D30" s="518" t="s">
        <v>1170</v>
      </c>
      <c r="E30" s="515">
        <v>0</v>
      </c>
      <c r="F30" s="516">
        <f t="shared" si="0"/>
        <v>0</v>
      </c>
    </row>
    <row r="31" spans="1:6" ht="21" hidden="1" customHeight="1">
      <c r="A31" s="513" t="s">
        <v>1021</v>
      </c>
      <c r="B31" s="518" t="s">
        <v>1127</v>
      </c>
      <c r="C31" s="523" t="s">
        <v>1158</v>
      </c>
      <c r="D31" s="518" t="s">
        <v>1171</v>
      </c>
      <c r="E31" s="515">
        <v>0</v>
      </c>
      <c r="F31" s="516">
        <f t="shared" si="0"/>
        <v>0</v>
      </c>
    </row>
    <row r="32" spans="1:6" ht="21" hidden="1" customHeight="1">
      <c r="A32" s="513" t="s">
        <v>1022</v>
      </c>
      <c r="B32" s="518" t="s">
        <v>756</v>
      </c>
      <c r="C32" s="523" t="s">
        <v>1159</v>
      </c>
      <c r="D32" s="518" t="s">
        <v>1172</v>
      </c>
      <c r="E32" s="515">
        <v>0</v>
      </c>
      <c r="F32" s="516">
        <f t="shared" si="0"/>
        <v>0</v>
      </c>
    </row>
    <row r="33" spans="1:6" ht="21" hidden="1" customHeight="1">
      <c r="A33" s="513" t="s">
        <v>1028</v>
      </c>
      <c r="B33" s="518" t="s">
        <v>1128</v>
      </c>
      <c r="C33" s="523" t="s">
        <v>1154</v>
      </c>
      <c r="D33" s="518" t="s">
        <v>1167</v>
      </c>
      <c r="E33" s="515">
        <v>0</v>
      </c>
      <c r="F33" s="516">
        <f t="shared" si="0"/>
        <v>0</v>
      </c>
    </row>
    <row r="34" spans="1:6" ht="21" hidden="1" customHeight="1">
      <c r="A34" s="513" t="s">
        <v>1023</v>
      </c>
      <c r="B34" s="518" t="s">
        <v>393</v>
      </c>
      <c r="C34" s="523" t="s">
        <v>1160</v>
      </c>
      <c r="D34" s="518" t="s">
        <v>1173</v>
      </c>
      <c r="E34" s="515">
        <v>0</v>
      </c>
      <c r="F34" s="516">
        <f t="shared" si="0"/>
        <v>0</v>
      </c>
    </row>
    <row r="35" spans="1:6" ht="21" hidden="1" customHeight="1">
      <c r="A35" s="513" t="s">
        <v>1147</v>
      </c>
      <c r="B35" s="518" t="s">
        <v>969</v>
      </c>
      <c r="C35" s="523" t="s">
        <v>1161</v>
      </c>
      <c r="D35" s="518" t="s">
        <v>1174</v>
      </c>
      <c r="E35" s="515">
        <v>0</v>
      </c>
      <c r="F35" s="516">
        <f t="shared" si="0"/>
        <v>0</v>
      </c>
    </row>
    <row r="36" spans="1:6" ht="21" hidden="1" customHeight="1">
      <c r="A36" s="513" t="s">
        <v>1148</v>
      </c>
      <c r="B36" s="518" t="s">
        <v>1129</v>
      </c>
      <c r="C36" s="523" t="s">
        <v>1150</v>
      </c>
      <c r="D36" s="518" t="s">
        <v>1152</v>
      </c>
      <c r="E36" s="515">
        <v>0</v>
      </c>
      <c r="F36" s="516">
        <f t="shared" si="0"/>
        <v>0</v>
      </c>
    </row>
    <row r="37" spans="1:6" ht="21" customHeight="1">
      <c r="A37" s="513" t="s">
        <v>1038</v>
      </c>
      <c r="B37" s="518" t="s">
        <v>1130</v>
      </c>
      <c r="C37" s="523" t="s">
        <v>1162</v>
      </c>
      <c r="D37" s="518" t="s">
        <v>1175</v>
      </c>
      <c r="E37" s="515">
        <v>50000000</v>
      </c>
      <c r="F37" s="516">
        <f t="shared" si="0"/>
        <v>0.26327749891940239</v>
      </c>
    </row>
    <row r="38" spans="1:6" ht="21" hidden="1" customHeight="1">
      <c r="A38" s="513" t="s">
        <v>1024</v>
      </c>
      <c r="B38" s="518" t="s">
        <v>757</v>
      </c>
      <c r="C38" s="523" t="s">
        <v>1163</v>
      </c>
      <c r="D38" s="518" t="s">
        <v>1176</v>
      </c>
      <c r="E38" s="515">
        <v>0</v>
      </c>
      <c r="F38" s="516">
        <f t="shared" si="0"/>
        <v>0</v>
      </c>
    </row>
    <row r="39" spans="1:6" ht="21" hidden="1" customHeight="1">
      <c r="A39" s="513" t="s">
        <v>1039</v>
      </c>
      <c r="B39" s="518" t="s">
        <v>759</v>
      </c>
      <c r="C39" s="523" t="s">
        <v>1164</v>
      </c>
      <c r="D39" s="518" t="s">
        <v>1177</v>
      </c>
      <c r="E39" s="515">
        <v>0</v>
      </c>
      <c r="F39" s="516">
        <f t="shared" si="0"/>
        <v>0</v>
      </c>
    </row>
    <row r="40" spans="1:6" ht="21" hidden="1" customHeight="1">
      <c r="A40" s="513" t="s">
        <v>1048</v>
      </c>
      <c r="B40" s="518" t="s">
        <v>897</v>
      </c>
      <c r="C40" s="523" t="s">
        <v>1165</v>
      </c>
      <c r="D40" s="518" t="s">
        <v>1178</v>
      </c>
      <c r="E40" s="515">
        <v>0</v>
      </c>
      <c r="F40" s="516">
        <f t="shared" si="0"/>
        <v>0</v>
      </c>
    </row>
    <row r="41" spans="1:6" ht="21" hidden="1" customHeight="1">
      <c r="A41" s="513" t="s">
        <v>1027</v>
      </c>
      <c r="B41" s="518" t="s">
        <v>761</v>
      </c>
      <c r="C41" s="523" t="s">
        <v>1150</v>
      </c>
      <c r="D41" s="518" t="s">
        <v>1152</v>
      </c>
      <c r="E41" s="515">
        <v>0</v>
      </c>
      <c r="F41" s="516">
        <f t="shared" si="0"/>
        <v>0</v>
      </c>
    </row>
    <row r="42" spans="1:6" ht="21" hidden="1" customHeight="1">
      <c r="A42" s="513" t="s">
        <v>1149</v>
      </c>
      <c r="B42" s="518" t="s">
        <v>1131</v>
      </c>
      <c r="C42" s="523" t="s">
        <v>1150</v>
      </c>
      <c r="D42" s="518" t="s">
        <v>1152</v>
      </c>
      <c r="E42" s="515">
        <v>0</v>
      </c>
      <c r="F42" s="516">
        <f t="shared" si="0"/>
        <v>0</v>
      </c>
    </row>
    <row r="43" spans="1:6" ht="21" customHeight="1">
      <c r="A43" s="605" t="s">
        <v>1132</v>
      </c>
      <c r="B43" s="606"/>
      <c r="C43" s="606"/>
      <c r="D43" s="607"/>
      <c r="E43" s="524">
        <f>SUM(E25:E42)</f>
        <v>189913685.00999999</v>
      </c>
      <c r="F43" s="525">
        <v>1</v>
      </c>
    </row>
    <row r="44" spans="1:6" ht="12">
      <c r="A44" s="508"/>
      <c r="B44" s="512"/>
      <c r="C44" s="508"/>
      <c r="D44" s="512"/>
      <c r="E44" s="509"/>
      <c r="F44" s="510"/>
    </row>
    <row r="45" spans="1:6" ht="12">
      <c r="A45" s="508"/>
      <c r="B45" s="512"/>
      <c r="C45" s="508"/>
      <c r="D45" s="512"/>
      <c r="E45" s="509"/>
      <c r="F45" s="510"/>
    </row>
    <row r="46" spans="1:6" ht="12">
      <c r="A46" s="508"/>
      <c r="B46" s="512"/>
      <c r="C46" s="508"/>
      <c r="D46" s="512"/>
      <c r="E46" s="509"/>
      <c r="F46" s="510"/>
    </row>
    <row r="47" spans="1:6">
      <c r="A47" s="503"/>
      <c r="B47" s="511"/>
      <c r="C47" s="503"/>
      <c r="D47" s="511"/>
      <c r="E47" s="504"/>
      <c r="F47" s="503"/>
    </row>
    <row r="48" spans="1:6" ht="13.8">
      <c r="A48" s="609" t="s">
        <v>1133</v>
      </c>
      <c r="B48" s="609"/>
      <c r="C48" s="609"/>
      <c r="D48" s="609"/>
      <c r="E48" s="609"/>
      <c r="F48" s="609"/>
    </row>
    <row r="49" spans="1:6">
      <c r="A49" s="503"/>
      <c r="B49" s="511"/>
      <c r="C49" s="503"/>
      <c r="D49" s="511"/>
      <c r="E49" s="503"/>
      <c r="F49" s="503"/>
    </row>
    <row r="50" spans="1:6" ht="21" customHeight="1">
      <c r="A50" s="521" t="s">
        <v>1120</v>
      </c>
      <c r="B50" s="521" t="s">
        <v>1185</v>
      </c>
      <c r="C50" s="608" t="s">
        <v>1151</v>
      </c>
      <c r="D50" s="608"/>
      <c r="E50" s="521" t="s">
        <v>1121</v>
      </c>
      <c r="F50" s="521" t="s">
        <v>480</v>
      </c>
    </row>
    <row r="51" spans="1:6" ht="12" hidden="1">
      <c r="A51" s="526" t="s">
        <v>187</v>
      </c>
      <c r="B51" s="527" t="s">
        <v>21</v>
      </c>
      <c r="C51" s="528"/>
      <c r="D51" s="529"/>
      <c r="E51" s="530">
        <f>SUM(E52:E52)</f>
        <v>0</v>
      </c>
      <c r="F51" s="531">
        <f t="shared" ref="F51:F64" si="1">+E51/$E$69</f>
        <v>0</v>
      </c>
    </row>
    <row r="52" spans="1:6" ht="21" hidden="1" customHeight="1">
      <c r="A52" s="514" t="s">
        <v>1025</v>
      </c>
      <c r="B52" s="518" t="s">
        <v>1134</v>
      </c>
      <c r="C52" s="523" t="s">
        <v>1150</v>
      </c>
      <c r="D52" s="518" t="s">
        <v>1152</v>
      </c>
      <c r="E52" s="515">
        <v>0</v>
      </c>
      <c r="F52" s="516">
        <f t="shared" si="1"/>
        <v>0</v>
      </c>
    </row>
    <row r="53" spans="1:6" ht="12">
      <c r="A53" s="526" t="s">
        <v>191</v>
      </c>
      <c r="B53" s="527" t="s">
        <v>1015</v>
      </c>
      <c r="C53" s="528"/>
      <c r="D53" s="529"/>
      <c r="E53" s="530">
        <f>SUM(E54:E58)</f>
        <v>49994905.850000001</v>
      </c>
      <c r="F53" s="531">
        <f t="shared" si="1"/>
        <v>1</v>
      </c>
    </row>
    <row r="54" spans="1:6" ht="21" hidden="1" customHeight="1">
      <c r="A54" s="514" t="s">
        <v>608</v>
      </c>
      <c r="B54" s="518" t="s">
        <v>1135</v>
      </c>
      <c r="C54" s="523" t="s">
        <v>1154</v>
      </c>
      <c r="D54" s="518" t="s">
        <v>1167</v>
      </c>
      <c r="E54" s="515">
        <v>0</v>
      </c>
      <c r="F54" s="516">
        <f t="shared" si="1"/>
        <v>0</v>
      </c>
    </row>
    <row r="55" spans="1:6" ht="21" hidden="1" customHeight="1">
      <c r="A55" s="514" t="s">
        <v>599</v>
      </c>
      <c r="B55" s="518" t="s">
        <v>1136</v>
      </c>
      <c r="C55" s="523" t="s">
        <v>1154</v>
      </c>
      <c r="D55" s="518" t="s">
        <v>1167</v>
      </c>
      <c r="E55" s="515">
        <v>0</v>
      </c>
      <c r="F55" s="516">
        <f t="shared" si="1"/>
        <v>0</v>
      </c>
    </row>
    <row r="56" spans="1:6" ht="21" customHeight="1">
      <c r="A56" s="514" t="s">
        <v>609</v>
      </c>
      <c r="B56" s="518" t="s">
        <v>535</v>
      </c>
      <c r="C56" s="523" t="s">
        <v>1154</v>
      </c>
      <c r="D56" s="518" t="s">
        <v>1167</v>
      </c>
      <c r="E56" s="515">
        <v>25000000</v>
      </c>
      <c r="F56" s="516">
        <f t="shared" si="1"/>
        <v>0.50005094669060168</v>
      </c>
    </row>
    <row r="57" spans="1:6" ht="21" customHeight="1">
      <c r="A57" s="514" t="s">
        <v>960</v>
      </c>
      <c r="B57" s="518" t="s">
        <v>959</v>
      </c>
      <c r="C57" s="523" t="s">
        <v>1154</v>
      </c>
      <c r="D57" s="518" t="s">
        <v>1167</v>
      </c>
      <c r="E57" s="515">
        <v>24994905.850000001</v>
      </c>
      <c r="F57" s="516">
        <f t="shared" si="1"/>
        <v>0.49994905330939832</v>
      </c>
    </row>
    <row r="58" spans="1:6" ht="21" hidden="1" customHeight="1">
      <c r="A58" s="514" t="s">
        <v>610</v>
      </c>
      <c r="B58" s="518" t="s">
        <v>738</v>
      </c>
      <c r="C58" s="523" t="s">
        <v>1154</v>
      </c>
      <c r="D58" s="518" t="s">
        <v>1167</v>
      </c>
      <c r="E58" s="515">
        <v>0</v>
      </c>
      <c r="F58" s="516">
        <f t="shared" si="1"/>
        <v>0</v>
      </c>
    </row>
    <row r="59" spans="1:6" ht="12" hidden="1">
      <c r="A59" s="526" t="s">
        <v>190</v>
      </c>
      <c r="B59" s="527" t="s">
        <v>221</v>
      </c>
      <c r="C59" s="528"/>
      <c r="D59" s="529"/>
      <c r="E59" s="530">
        <f>SUM(E60:E62)</f>
        <v>0</v>
      </c>
      <c r="F59" s="531">
        <f t="shared" si="1"/>
        <v>0</v>
      </c>
    </row>
    <row r="60" spans="1:6" ht="21" hidden="1" customHeight="1">
      <c r="A60" s="514" t="s">
        <v>533</v>
      </c>
      <c r="B60" s="518" t="s">
        <v>1137</v>
      </c>
      <c r="C60" s="523" t="s">
        <v>1156</v>
      </c>
      <c r="D60" s="518" t="s">
        <v>1169</v>
      </c>
      <c r="E60" s="515">
        <v>0</v>
      </c>
      <c r="F60" s="516">
        <f t="shared" si="1"/>
        <v>0</v>
      </c>
    </row>
    <row r="61" spans="1:6" ht="21" hidden="1" customHeight="1">
      <c r="A61" s="514" t="s">
        <v>534</v>
      </c>
      <c r="B61" s="518" t="s">
        <v>764</v>
      </c>
      <c r="C61" s="523" t="s">
        <v>1160</v>
      </c>
      <c r="D61" s="518" t="s">
        <v>1173</v>
      </c>
      <c r="E61" s="515">
        <v>0</v>
      </c>
      <c r="F61" s="516">
        <f t="shared" si="1"/>
        <v>0</v>
      </c>
    </row>
    <row r="62" spans="1:6" ht="21" hidden="1" customHeight="1">
      <c r="A62" s="514" t="s">
        <v>1181</v>
      </c>
      <c r="B62" s="518" t="s">
        <v>1138</v>
      </c>
      <c r="C62" s="523" t="s">
        <v>1179</v>
      </c>
      <c r="D62" s="518" t="s">
        <v>1187</v>
      </c>
      <c r="E62" s="515">
        <v>0</v>
      </c>
      <c r="F62" s="516">
        <f t="shared" si="1"/>
        <v>0</v>
      </c>
    </row>
    <row r="63" spans="1:6" ht="12" hidden="1">
      <c r="A63" s="526" t="s">
        <v>192</v>
      </c>
      <c r="B63" s="527" t="s">
        <v>1139</v>
      </c>
      <c r="C63" s="528"/>
      <c r="D63" s="529"/>
      <c r="E63" s="530">
        <f>SUM(E64:E67)</f>
        <v>0</v>
      </c>
      <c r="F63" s="531">
        <f t="shared" si="1"/>
        <v>0</v>
      </c>
    </row>
    <row r="64" spans="1:6" ht="21" hidden="1" customHeight="1">
      <c r="A64" s="514" t="s">
        <v>1025</v>
      </c>
      <c r="B64" s="518" t="s">
        <v>721</v>
      </c>
      <c r="C64" s="523" t="s">
        <v>1184</v>
      </c>
      <c r="D64" s="518" t="s">
        <v>1180</v>
      </c>
      <c r="E64" s="515">
        <v>0</v>
      </c>
      <c r="F64" s="516">
        <f t="shared" si="1"/>
        <v>0</v>
      </c>
    </row>
    <row r="65" spans="1:7" ht="21" hidden="1" customHeight="1">
      <c r="A65" s="514" t="s">
        <v>927</v>
      </c>
      <c r="B65" s="518" t="s">
        <v>1140</v>
      </c>
      <c r="C65" s="523" t="s">
        <v>1155</v>
      </c>
      <c r="D65" s="518" t="s">
        <v>1168</v>
      </c>
      <c r="E65" s="515">
        <v>0</v>
      </c>
      <c r="F65" s="516">
        <f t="shared" ref="F65:F66" si="2">+E65/$E$69</f>
        <v>0</v>
      </c>
    </row>
    <row r="66" spans="1:7" ht="21" hidden="1" customHeight="1">
      <c r="A66" s="514" t="s">
        <v>1182</v>
      </c>
      <c r="B66" s="522" t="s">
        <v>1141</v>
      </c>
      <c r="C66" s="523" t="s">
        <v>1154</v>
      </c>
      <c r="D66" s="518" t="s">
        <v>1167</v>
      </c>
      <c r="E66" s="515">
        <v>0</v>
      </c>
      <c r="F66" s="516">
        <f t="shared" si="2"/>
        <v>0</v>
      </c>
    </row>
    <row r="67" spans="1:7" ht="21" hidden="1" customHeight="1">
      <c r="A67" s="514" t="s">
        <v>1183</v>
      </c>
      <c r="B67" s="522" t="s">
        <v>1011</v>
      </c>
      <c r="C67" s="523" t="s">
        <v>1158</v>
      </c>
      <c r="D67" s="518" t="s">
        <v>1171</v>
      </c>
      <c r="E67" s="515">
        <v>0</v>
      </c>
      <c r="F67" s="516">
        <f>+E67/$E$69</f>
        <v>0</v>
      </c>
    </row>
    <row r="68" spans="1:7" ht="12" hidden="1">
      <c r="A68" s="526" t="s">
        <v>194</v>
      </c>
      <c r="B68" s="527" t="s">
        <v>1142</v>
      </c>
      <c r="C68" s="528"/>
      <c r="D68" s="529"/>
      <c r="E68" s="530">
        <v>0</v>
      </c>
      <c r="F68" s="531">
        <f>+E68/$E$69</f>
        <v>0</v>
      </c>
    </row>
    <row r="69" spans="1:7" ht="21" customHeight="1">
      <c r="A69" s="605" t="s">
        <v>1143</v>
      </c>
      <c r="B69" s="606"/>
      <c r="C69" s="606"/>
      <c r="D69" s="607"/>
      <c r="E69" s="524">
        <f>+E59+E51+E63+E68+E53</f>
        <v>49994905.850000001</v>
      </c>
      <c r="F69" s="525">
        <f>+E69/$E$69</f>
        <v>1</v>
      </c>
      <c r="G69" s="2"/>
    </row>
    <row r="70" spans="1:7">
      <c r="E70" s="21"/>
      <c r="G70" s="2"/>
    </row>
    <row r="71" spans="1:7">
      <c r="E71" s="2"/>
    </row>
    <row r="72" spans="1:7">
      <c r="B72" s="520"/>
      <c r="C72" s="173"/>
      <c r="D72" s="520"/>
      <c r="E72" s="173"/>
      <c r="F72" s="173"/>
    </row>
    <row r="73" spans="1:7">
      <c r="B73" s="520"/>
      <c r="C73" s="173"/>
      <c r="D73" s="520"/>
      <c r="E73" s="173"/>
      <c r="F73" s="173"/>
    </row>
    <row r="74" spans="1:7" ht="15.6">
      <c r="B74" s="616" t="s">
        <v>1186</v>
      </c>
      <c r="C74" s="617"/>
      <c r="D74" s="617"/>
      <c r="E74" s="617"/>
      <c r="F74" s="173"/>
    </row>
    <row r="75" spans="1:7" ht="25.05" hidden="1" customHeight="1">
      <c r="B75" s="532" t="s">
        <v>1163</v>
      </c>
      <c r="C75" s="613" t="s">
        <v>1176</v>
      </c>
      <c r="D75" s="614"/>
      <c r="E75" s="533">
        <f>SUMIF($C$12:$C$69,B75,$E$12:$E$69)</f>
        <v>0</v>
      </c>
      <c r="F75" s="173"/>
    </row>
    <row r="76" spans="1:7" ht="25.05" customHeight="1">
      <c r="B76" s="534" t="s">
        <v>1162</v>
      </c>
      <c r="C76" s="615" t="s">
        <v>1175</v>
      </c>
      <c r="D76" s="615"/>
      <c r="E76" s="533">
        <f t="shared" ref="E76:E90" si="3">SUMIF($C$12:$C$69,B76,$E$12:$E$69)</f>
        <v>50000000</v>
      </c>
      <c r="F76" s="173"/>
    </row>
    <row r="77" spans="1:7" ht="25.05" hidden="1" customHeight="1">
      <c r="B77" s="534" t="s">
        <v>1157</v>
      </c>
      <c r="C77" s="615" t="s">
        <v>1170</v>
      </c>
      <c r="D77" s="615"/>
      <c r="E77" s="533">
        <f t="shared" si="3"/>
        <v>0</v>
      </c>
      <c r="F77" s="173"/>
    </row>
    <row r="78" spans="1:7" ht="25.05" customHeight="1">
      <c r="B78" s="534" t="s">
        <v>1154</v>
      </c>
      <c r="C78" s="615" t="s">
        <v>1167</v>
      </c>
      <c r="D78" s="615"/>
      <c r="E78" s="533">
        <f t="shared" si="3"/>
        <v>138559280.86000001</v>
      </c>
    </row>
    <row r="79" spans="1:7" ht="25.05" hidden="1" customHeight="1">
      <c r="B79" s="534" t="s">
        <v>1153</v>
      </c>
      <c r="C79" s="615" t="s">
        <v>1166</v>
      </c>
      <c r="D79" s="615"/>
      <c r="E79" s="533">
        <f t="shared" si="3"/>
        <v>0</v>
      </c>
    </row>
    <row r="80" spans="1:7" ht="25.05" hidden="1" customHeight="1">
      <c r="B80" s="534" t="s">
        <v>1161</v>
      </c>
      <c r="C80" s="615" t="s">
        <v>1174</v>
      </c>
      <c r="D80" s="615"/>
      <c r="E80" s="533">
        <f t="shared" si="3"/>
        <v>0</v>
      </c>
    </row>
    <row r="81" spans="2:6" ht="25.05" hidden="1" customHeight="1">
      <c r="B81" s="534" t="s">
        <v>1160</v>
      </c>
      <c r="C81" s="615" t="s">
        <v>1173</v>
      </c>
      <c r="D81" s="615"/>
      <c r="E81" s="533">
        <f t="shared" si="3"/>
        <v>0</v>
      </c>
    </row>
    <row r="82" spans="2:6" ht="25.05" hidden="1" customHeight="1">
      <c r="B82" s="534" t="s">
        <v>1179</v>
      </c>
      <c r="C82" s="615" t="s">
        <v>1187</v>
      </c>
      <c r="D82" s="615"/>
      <c r="E82" s="533">
        <f t="shared" si="3"/>
        <v>0</v>
      </c>
      <c r="F82" s="173"/>
    </row>
    <row r="83" spans="2:6" ht="25.05" hidden="1" customHeight="1">
      <c r="B83" s="534" t="s">
        <v>1165</v>
      </c>
      <c r="C83" s="615" t="s">
        <v>1178</v>
      </c>
      <c r="D83" s="615"/>
      <c r="E83" s="533">
        <f t="shared" si="3"/>
        <v>0</v>
      </c>
      <c r="F83" s="173"/>
    </row>
    <row r="84" spans="2:6" ht="25.05" hidden="1" customHeight="1">
      <c r="B84" s="534" t="s">
        <v>1164</v>
      </c>
      <c r="C84" s="615" t="s">
        <v>1177</v>
      </c>
      <c r="D84" s="615"/>
      <c r="E84" s="533">
        <f t="shared" si="3"/>
        <v>0</v>
      </c>
      <c r="F84" s="173"/>
    </row>
    <row r="85" spans="2:6" ht="25.05" hidden="1" customHeight="1">
      <c r="B85" s="534" t="s">
        <v>1184</v>
      </c>
      <c r="C85" s="615" t="s">
        <v>1180</v>
      </c>
      <c r="D85" s="615"/>
      <c r="E85" s="533">
        <f t="shared" si="3"/>
        <v>0</v>
      </c>
    </row>
    <row r="86" spans="2:6" ht="25.05" customHeight="1">
      <c r="B86" s="534" t="s">
        <v>1156</v>
      </c>
      <c r="C86" s="615" t="s">
        <v>1169</v>
      </c>
      <c r="D86" s="615"/>
      <c r="E86" s="533">
        <f t="shared" si="3"/>
        <v>51349310</v>
      </c>
    </row>
    <row r="87" spans="2:6" ht="25.05" hidden="1" customHeight="1">
      <c r="B87" s="534" t="s">
        <v>1150</v>
      </c>
      <c r="C87" s="615" t="s">
        <v>1152</v>
      </c>
      <c r="D87" s="615"/>
      <c r="E87" s="533">
        <f t="shared" si="3"/>
        <v>0</v>
      </c>
      <c r="F87" s="173"/>
    </row>
    <row r="88" spans="2:6" ht="25.05" hidden="1" customHeight="1">
      <c r="B88" s="534" t="s">
        <v>1155</v>
      </c>
      <c r="C88" s="615" t="s">
        <v>1168</v>
      </c>
      <c r="D88" s="615"/>
      <c r="E88" s="533">
        <f t="shared" si="3"/>
        <v>0</v>
      </c>
      <c r="F88" s="173"/>
    </row>
    <row r="89" spans="2:6" ht="25.05" hidden="1" customHeight="1">
      <c r="B89" s="534" t="s">
        <v>1158</v>
      </c>
      <c r="C89" s="615" t="s">
        <v>1171</v>
      </c>
      <c r="D89" s="615"/>
      <c r="E89" s="533">
        <f t="shared" si="3"/>
        <v>0</v>
      </c>
    </row>
    <row r="90" spans="2:6" ht="25.05" hidden="1" customHeight="1">
      <c r="B90" s="534" t="s">
        <v>1159</v>
      </c>
      <c r="C90" s="615" t="s">
        <v>1172</v>
      </c>
      <c r="D90" s="615"/>
      <c r="E90" s="533">
        <f t="shared" si="3"/>
        <v>0</v>
      </c>
    </row>
    <row r="91" spans="2:6" ht="25.05" customHeight="1">
      <c r="B91" s="610" t="s">
        <v>385</v>
      </c>
      <c r="C91" s="611"/>
      <c r="D91" s="612"/>
      <c r="E91" s="524">
        <f>SUM(E75:E90)</f>
        <v>239908590.86000001</v>
      </c>
    </row>
  </sheetData>
  <sortState xmlns:xlrd2="http://schemas.microsoft.com/office/spreadsheetml/2017/richdata2" ref="C75:C90">
    <sortCondition ref="C75:C90"/>
  </sortState>
  <mergeCells count="31">
    <mergeCell ref="B74:E74"/>
    <mergeCell ref="C87:D87"/>
    <mergeCell ref="C88:D88"/>
    <mergeCell ref="C89:D89"/>
    <mergeCell ref="C90:D90"/>
    <mergeCell ref="B91:D91"/>
    <mergeCell ref="C75:D75"/>
    <mergeCell ref="C76:D76"/>
    <mergeCell ref="C77:D77"/>
    <mergeCell ref="C78:D78"/>
    <mergeCell ref="C79:D79"/>
    <mergeCell ref="C80:D80"/>
    <mergeCell ref="C81:D81"/>
    <mergeCell ref="C82:D82"/>
    <mergeCell ref="C83:D83"/>
    <mergeCell ref="C84:D84"/>
    <mergeCell ref="C85:D85"/>
    <mergeCell ref="C86:D86"/>
    <mergeCell ref="A69:D69"/>
    <mergeCell ref="C12:D12"/>
    <mergeCell ref="C24:D24"/>
    <mergeCell ref="C50:D50"/>
    <mergeCell ref="A1:F1"/>
    <mergeCell ref="A2:F2"/>
    <mergeCell ref="A4:F4"/>
    <mergeCell ref="A5:F5"/>
    <mergeCell ref="A48:F48"/>
    <mergeCell ref="A43:D43"/>
    <mergeCell ref="A22:F22"/>
    <mergeCell ref="A17:D17"/>
    <mergeCell ref="A10:F10"/>
  </mergeCells>
  <phoneticPr fontId="8" type="noConversion"/>
  <printOptions horizontalCentered="1"/>
  <pageMargins left="0.39370078740157483" right="0.39370078740157483" top="0.59055118110236227" bottom="0.39370078740157483" header="0" footer="0"/>
  <pageSetup firstPageNumber="6" orientation="portrait" useFirstPageNumber="1" horizontalDpi="1200" verticalDpi="1200" r:id="rId1"/>
  <headerFooter alignWithMargins="0">
    <oddHeader>&amp;CPágina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A931-60FB-41E6-AEA3-0B52D327F2CB}">
  <sheetPr>
    <tabColor theme="1"/>
  </sheetPr>
  <dimension ref="A1:M1474"/>
  <sheetViews>
    <sheetView showGridLines="0" tabSelected="1" topLeftCell="A492" zoomScale="90" zoomScaleNormal="90" zoomScaleSheetLayoutView="80" workbookViewId="0">
      <selection activeCell="H370" sqref="H370"/>
    </sheetView>
  </sheetViews>
  <sheetFormatPr baseColWidth="10" defaultColWidth="14.44140625" defaultRowHeight="13.2"/>
  <cols>
    <col min="1" max="1" width="19.33203125" style="143" customWidth="1"/>
    <col min="2" max="2" width="40.6640625" style="145" customWidth="1"/>
    <col min="3" max="3" width="19.21875" style="143" bestFit="1" customWidth="1"/>
    <col min="4" max="4" width="10.44140625" style="143" bestFit="1" customWidth="1"/>
    <col min="5" max="5" width="9.88671875" style="143" customWidth="1"/>
    <col min="6" max="6" width="9.77734375" style="143" bestFit="1" customWidth="1"/>
    <col min="7" max="7" width="38.33203125" style="143" customWidth="1"/>
    <col min="8" max="8" width="20.88671875" style="111" bestFit="1" customWidth="1"/>
    <col min="9" max="10" width="16.5546875" style="143" customWidth="1"/>
    <col min="11" max="11" width="16.5546875" style="143" hidden="1" customWidth="1"/>
    <col min="12" max="12" width="16.6640625" style="143" customWidth="1"/>
    <col min="13" max="13" width="15" style="143" customWidth="1"/>
    <col min="14" max="16384" width="14.44140625" style="143"/>
  </cols>
  <sheetData>
    <row r="1" spans="1:13" ht="15.6">
      <c r="A1" s="621" t="s">
        <v>583</v>
      </c>
      <c r="B1" s="622"/>
      <c r="C1" s="622"/>
      <c r="D1" s="622"/>
      <c r="E1" s="622"/>
      <c r="F1" s="622"/>
      <c r="G1" s="622"/>
      <c r="H1" s="622"/>
      <c r="I1" s="622"/>
      <c r="J1" s="622"/>
      <c r="K1" s="622"/>
      <c r="L1" s="622"/>
      <c r="M1" s="109"/>
    </row>
    <row r="2" spans="1:13" ht="15.6">
      <c r="A2" s="621" t="s">
        <v>569</v>
      </c>
      <c r="B2" s="622"/>
      <c r="C2" s="622"/>
      <c r="D2" s="622"/>
      <c r="E2" s="622"/>
      <c r="F2" s="622"/>
      <c r="G2" s="622"/>
      <c r="H2" s="622"/>
      <c r="I2" s="622"/>
      <c r="J2" s="622"/>
      <c r="K2" s="622"/>
      <c r="L2" s="622"/>
      <c r="M2" s="109"/>
    </row>
    <row r="3" spans="1:13" ht="15.6">
      <c r="A3" s="621" t="s">
        <v>570</v>
      </c>
      <c r="B3" s="622"/>
      <c r="C3" s="622"/>
      <c r="D3" s="622"/>
      <c r="E3" s="622"/>
      <c r="F3" s="622"/>
      <c r="G3" s="622"/>
      <c r="H3" s="622"/>
      <c r="I3" s="622"/>
      <c r="J3" s="622"/>
      <c r="K3" s="622"/>
      <c r="L3" s="622"/>
      <c r="M3" s="109"/>
    </row>
    <row r="4" spans="1:13" ht="15.6">
      <c r="A4" s="623" t="s">
        <v>571</v>
      </c>
      <c r="B4" s="623"/>
      <c r="C4" s="623"/>
      <c r="D4" s="623"/>
      <c r="E4" s="623"/>
      <c r="F4" s="623"/>
      <c r="G4" s="623"/>
      <c r="H4" s="623"/>
      <c r="I4" s="623"/>
      <c r="J4" s="623"/>
      <c r="K4" s="623"/>
      <c r="L4" s="623"/>
      <c r="M4" s="109"/>
    </row>
    <row r="5" spans="1:13" ht="15.6">
      <c r="A5" s="624"/>
      <c r="B5" s="622"/>
      <c r="C5" s="622"/>
      <c r="D5" s="622"/>
      <c r="E5" s="622"/>
      <c r="F5" s="622"/>
      <c r="G5" s="622"/>
      <c r="H5" s="622"/>
      <c r="I5" s="622"/>
      <c r="J5" s="622"/>
      <c r="K5" s="622"/>
      <c r="L5" s="622"/>
      <c r="M5" s="109"/>
    </row>
    <row r="6" spans="1:13" ht="13.8">
      <c r="A6" s="631" t="s">
        <v>528</v>
      </c>
      <c r="B6" s="633" t="s">
        <v>529</v>
      </c>
      <c r="C6" s="625" t="s">
        <v>16</v>
      </c>
      <c r="D6" s="625" t="s">
        <v>168</v>
      </c>
      <c r="E6" s="626" t="s">
        <v>169</v>
      </c>
      <c r="F6" s="625" t="s">
        <v>170</v>
      </c>
      <c r="G6" s="633" t="s">
        <v>769</v>
      </c>
      <c r="H6" s="633"/>
      <c r="I6" s="628" t="s">
        <v>573</v>
      </c>
      <c r="J6" s="629"/>
      <c r="K6" s="629"/>
      <c r="L6" s="630"/>
      <c r="M6" s="460"/>
    </row>
    <row r="7" spans="1:13" ht="27.6">
      <c r="A7" s="632"/>
      <c r="B7" s="634"/>
      <c r="C7" s="632"/>
      <c r="D7" s="625"/>
      <c r="E7" s="626"/>
      <c r="F7" s="625"/>
      <c r="G7" s="368" t="s">
        <v>889</v>
      </c>
      <c r="H7" s="369" t="s">
        <v>572</v>
      </c>
      <c r="I7" s="284" t="s">
        <v>574</v>
      </c>
      <c r="J7" s="284" t="s">
        <v>575</v>
      </c>
      <c r="K7" s="285" t="s">
        <v>485</v>
      </c>
      <c r="L7" s="285" t="s">
        <v>486</v>
      </c>
      <c r="M7" s="109"/>
    </row>
    <row r="8" spans="1:13" hidden="1">
      <c r="A8" s="153" t="s">
        <v>617</v>
      </c>
      <c r="B8" s="157" t="s">
        <v>888</v>
      </c>
      <c r="C8" s="154">
        <f>+'INGRESOS '!C16</f>
        <v>0</v>
      </c>
      <c r="D8" s="174" t="s">
        <v>171</v>
      </c>
      <c r="E8" s="175" t="s">
        <v>188</v>
      </c>
      <c r="F8" s="174"/>
      <c r="G8" s="153" t="s">
        <v>972</v>
      </c>
      <c r="H8" s="154">
        <f>SUM(H9:H9)</f>
        <v>0</v>
      </c>
      <c r="I8" s="149"/>
      <c r="J8" s="149"/>
      <c r="K8" s="149"/>
      <c r="L8" s="149"/>
      <c r="M8" s="109"/>
    </row>
    <row r="9" spans="1:13" hidden="1">
      <c r="A9" s="153"/>
      <c r="B9" s="157"/>
      <c r="C9" s="154"/>
      <c r="D9" s="174"/>
      <c r="E9" s="175"/>
      <c r="F9" s="174"/>
      <c r="G9" s="150" t="s">
        <v>970</v>
      </c>
      <c r="H9" s="151">
        <f>SUM(I9:L9)</f>
        <v>0</v>
      </c>
      <c r="I9" s="149">
        <v>0</v>
      </c>
      <c r="J9" s="151"/>
      <c r="K9" s="149"/>
      <c r="L9" s="149"/>
      <c r="M9" s="109"/>
    </row>
    <row r="10" spans="1:13" hidden="1">
      <c r="A10" s="153"/>
      <c r="B10" s="157"/>
      <c r="C10" s="154"/>
      <c r="D10" s="174"/>
      <c r="E10" s="175"/>
      <c r="F10" s="174"/>
      <c r="G10" s="157"/>
      <c r="H10" s="154"/>
      <c r="I10" s="149"/>
      <c r="J10" s="149"/>
      <c r="K10" s="149"/>
      <c r="L10" s="149"/>
      <c r="M10" s="109"/>
    </row>
    <row r="11" spans="1:13" hidden="1">
      <c r="A11" s="153"/>
      <c r="B11" s="157"/>
      <c r="C11" s="154"/>
      <c r="D11" s="174" t="s">
        <v>171</v>
      </c>
      <c r="E11" s="175" t="s">
        <v>188</v>
      </c>
      <c r="F11" s="174"/>
      <c r="G11" s="153" t="s">
        <v>973</v>
      </c>
      <c r="H11" s="154">
        <f>SUM(H12:H12)</f>
        <v>0</v>
      </c>
      <c r="I11" s="149"/>
      <c r="J11" s="149"/>
      <c r="K11" s="149"/>
      <c r="L11" s="149"/>
      <c r="M11" s="109"/>
    </row>
    <row r="12" spans="1:13" hidden="1">
      <c r="A12" s="153"/>
      <c r="B12" s="157"/>
      <c r="C12" s="154"/>
      <c r="D12" s="174"/>
      <c r="E12" s="175"/>
      <c r="F12" s="174"/>
      <c r="G12" s="150" t="s">
        <v>970</v>
      </c>
      <c r="H12" s="151">
        <f>SUM(I12:L12)</f>
        <v>0</v>
      </c>
      <c r="I12" s="149">
        <v>0</v>
      </c>
      <c r="J12" s="151"/>
      <c r="K12" s="149"/>
      <c r="L12" s="149"/>
      <c r="M12" s="109"/>
    </row>
    <row r="13" spans="1:13" hidden="1">
      <c r="A13" s="153"/>
      <c r="B13" s="157"/>
      <c r="C13" s="154"/>
      <c r="D13" s="174"/>
      <c r="E13" s="175"/>
      <c r="F13" s="174"/>
      <c r="G13" s="157"/>
      <c r="H13" s="154"/>
      <c r="I13" s="149"/>
      <c r="J13" s="149"/>
      <c r="K13" s="149"/>
      <c r="L13" s="149"/>
      <c r="M13" s="109"/>
    </row>
    <row r="14" spans="1:13" hidden="1">
      <c r="A14" s="449"/>
      <c r="B14" s="450"/>
      <c r="C14" s="176"/>
      <c r="D14" s="174" t="s">
        <v>171</v>
      </c>
      <c r="E14" s="175" t="s">
        <v>188</v>
      </c>
      <c r="F14" s="174"/>
      <c r="G14" s="153" t="s">
        <v>974</v>
      </c>
      <c r="H14" s="154">
        <f>SUM(H15:H15)</f>
        <v>0</v>
      </c>
      <c r="I14" s="149"/>
      <c r="J14" s="149"/>
      <c r="K14" s="149"/>
      <c r="L14" s="149"/>
      <c r="M14" s="109"/>
    </row>
    <row r="15" spans="1:13" hidden="1">
      <c r="A15" s="449"/>
      <c r="B15" s="450"/>
      <c r="C15" s="176"/>
      <c r="D15" s="174"/>
      <c r="E15" s="175"/>
      <c r="F15" s="174"/>
      <c r="G15" s="150" t="s">
        <v>970</v>
      </c>
      <c r="H15" s="151">
        <f>SUM(I15:L15)</f>
        <v>0</v>
      </c>
      <c r="I15" s="149">
        <v>0</v>
      </c>
      <c r="J15" s="151"/>
      <c r="K15" s="149"/>
      <c r="L15" s="149"/>
      <c r="M15" s="109"/>
    </row>
    <row r="16" spans="1:13" hidden="1">
      <c r="A16" s="449"/>
      <c r="B16" s="450"/>
      <c r="C16" s="176"/>
      <c r="D16" s="174"/>
      <c r="E16" s="175"/>
      <c r="F16" s="174"/>
      <c r="G16" s="157"/>
      <c r="H16" s="154"/>
      <c r="I16" s="149"/>
      <c r="J16" s="149"/>
      <c r="K16" s="149"/>
      <c r="L16" s="149"/>
      <c r="M16" s="109"/>
    </row>
    <row r="17" spans="1:13" hidden="1">
      <c r="A17" s="449"/>
      <c r="B17" s="450"/>
      <c r="C17" s="176"/>
      <c r="D17" s="174" t="s">
        <v>172</v>
      </c>
      <c r="E17" s="175" t="s">
        <v>189</v>
      </c>
      <c r="F17" s="174"/>
      <c r="G17" s="157" t="s">
        <v>394</v>
      </c>
      <c r="H17" s="154">
        <f>SUM(H18:H18)</f>
        <v>0</v>
      </c>
      <c r="I17" s="149"/>
      <c r="J17" s="149"/>
      <c r="K17" s="149"/>
      <c r="L17" s="152"/>
      <c r="M17" s="109"/>
    </row>
    <row r="18" spans="1:13" hidden="1">
      <c r="A18" s="449"/>
      <c r="B18" s="450"/>
      <c r="C18" s="176"/>
      <c r="D18" s="174"/>
      <c r="E18" s="175"/>
      <c r="F18" s="174"/>
      <c r="G18" s="150" t="s">
        <v>578</v>
      </c>
      <c r="H18" s="151">
        <f>SUM(I18:L18)</f>
        <v>0</v>
      </c>
      <c r="I18" s="149"/>
      <c r="J18" s="151">
        <v>0</v>
      </c>
      <c r="K18" s="149"/>
      <c r="L18" s="152"/>
      <c r="M18" s="109"/>
    </row>
    <row r="19" spans="1:13" hidden="1">
      <c r="A19" s="449"/>
      <c r="B19" s="450"/>
      <c r="C19" s="176"/>
      <c r="D19" s="174"/>
      <c r="E19" s="175"/>
      <c r="F19" s="174"/>
      <c r="G19" s="157"/>
      <c r="H19" s="154"/>
      <c r="I19" s="149"/>
      <c r="J19" s="149"/>
      <c r="K19" s="149"/>
      <c r="L19" s="152"/>
      <c r="M19" s="109"/>
    </row>
    <row r="20" spans="1:13" hidden="1">
      <c r="A20" s="449"/>
      <c r="B20" s="450"/>
      <c r="C20" s="176"/>
      <c r="D20" s="174" t="s">
        <v>172</v>
      </c>
      <c r="E20" s="175" t="s">
        <v>292</v>
      </c>
      <c r="F20" s="174"/>
      <c r="G20" s="157" t="s">
        <v>754</v>
      </c>
      <c r="H20" s="154">
        <f>SUM(H21:H21)</f>
        <v>0</v>
      </c>
      <c r="I20" s="149"/>
      <c r="J20" s="149"/>
      <c r="K20" s="149"/>
      <c r="L20" s="149"/>
      <c r="M20" s="109"/>
    </row>
    <row r="21" spans="1:13" hidden="1">
      <c r="A21" s="449"/>
      <c r="B21" s="450"/>
      <c r="C21" s="176"/>
      <c r="D21" s="174"/>
      <c r="E21" s="175"/>
      <c r="F21" s="174"/>
      <c r="G21" s="150" t="s">
        <v>751</v>
      </c>
      <c r="H21" s="151">
        <f>SUM(I21:L21)</f>
        <v>0</v>
      </c>
      <c r="I21" s="149">
        <v>0</v>
      </c>
      <c r="J21" s="149"/>
      <c r="K21" s="149"/>
      <c r="L21" s="149"/>
      <c r="M21" s="109"/>
    </row>
    <row r="22" spans="1:13" hidden="1">
      <c r="A22" s="449"/>
      <c r="B22" s="450"/>
      <c r="C22" s="176"/>
      <c r="D22" s="174"/>
      <c r="E22" s="175"/>
      <c r="F22" s="174"/>
      <c r="G22" s="157"/>
      <c r="H22" s="154"/>
      <c r="I22" s="149"/>
      <c r="J22" s="149"/>
      <c r="K22" s="149"/>
      <c r="L22" s="149"/>
      <c r="M22" s="109"/>
    </row>
    <row r="23" spans="1:13" hidden="1">
      <c r="A23" s="449"/>
      <c r="B23" s="450"/>
      <c r="C23" s="176"/>
      <c r="D23" s="174" t="s">
        <v>172</v>
      </c>
      <c r="E23" s="175" t="s">
        <v>755</v>
      </c>
      <c r="F23" s="174"/>
      <c r="G23" s="157" t="s">
        <v>756</v>
      </c>
      <c r="H23" s="154">
        <f>SUM(H24:H26)</f>
        <v>0</v>
      </c>
      <c r="I23" s="149"/>
      <c r="J23" s="149"/>
      <c r="K23" s="149"/>
      <c r="L23" s="149"/>
      <c r="M23" s="109"/>
    </row>
    <row r="24" spans="1:13" hidden="1">
      <c r="A24" s="449"/>
      <c r="B24" s="450"/>
      <c r="C24" s="176"/>
      <c r="D24" s="174"/>
      <c r="E24" s="175"/>
      <c r="F24" s="174"/>
      <c r="G24" s="155" t="s">
        <v>750</v>
      </c>
      <c r="H24" s="149">
        <f>SUM(I24:L24)</f>
        <v>0</v>
      </c>
      <c r="I24" s="149">
        <v>0</v>
      </c>
      <c r="J24" s="149"/>
      <c r="K24" s="149"/>
      <c r="L24" s="149"/>
      <c r="M24" s="109"/>
    </row>
    <row r="25" spans="1:13" hidden="1">
      <c r="A25" s="449"/>
      <c r="B25" s="450"/>
      <c r="C25" s="176"/>
      <c r="D25" s="174"/>
      <c r="E25" s="175"/>
      <c r="F25" s="174"/>
      <c r="G25" s="150" t="s">
        <v>751</v>
      </c>
      <c r="H25" s="151">
        <f>SUM(I25:L25)</f>
        <v>0</v>
      </c>
      <c r="I25" s="149">
        <v>0</v>
      </c>
      <c r="J25" s="149"/>
      <c r="K25" s="149"/>
      <c r="L25" s="149"/>
      <c r="M25" s="109"/>
    </row>
    <row r="26" spans="1:13" hidden="1">
      <c r="A26" s="449"/>
      <c r="B26" s="450"/>
      <c r="C26" s="176"/>
      <c r="D26" s="174"/>
      <c r="E26" s="175"/>
      <c r="F26" s="174"/>
      <c r="G26" s="150" t="s">
        <v>578</v>
      </c>
      <c r="H26" s="151">
        <f>SUM(I26:L26)</f>
        <v>0</v>
      </c>
      <c r="I26" s="149"/>
      <c r="J26" s="149">
        <v>0</v>
      </c>
      <c r="K26" s="149"/>
      <c r="L26" s="149"/>
      <c r="M26" s="109"/>
    </row>
    <row r="27" spans="1:13" hidden="1">
      <c r="A27" s="449"/>
      <c r="B27" s="450"/>
      <c r="C27" s="176"/>
      <c r="D27" s="174"/>
      <c r="E27" s="175"/>
      <c r="F27" s="174"/>
      <c r="G27" s="290"/>
      <c r="H27" s="151"/>
      <c r="I27" s="149"/>
      <c r="J27" s="149"/>
      <c r="K27" s="149"/>
      <c r="L27" s="149"/>
      <c r="M27" s="109"/>
    </row>
    <row r="28" spans="1:13" ht="26.4" hidden="1">
      <c r="A28" s="449"/>
      <c r="B28" s="450"/>
      <c r="C28" s="176"/>
      <c r="D28" s="174" t="s">
        <v>172</v>
      </c>
      <c r="E28" s="175" t="s">
        <v>965</v>
      </c>
      <c r="F28" s="174"/>
      <c r="G28" s="157" t="s">
        <v>966</v>
      </c>
      <c r="H28" s="446">
        <f>+H29</f>
        <v>0</v>
      </c>
      <c r="I28" s="149"/>
      <c r="J28" s="149"/>
      <c r="K28" s="149"/>
      <c r="L28" s="149"/>
      <c r="M28" s="109"/>
    </row>
    <row r="29" spans="1:13" hidden="1">
      <c r="A29" s="449"/>
      <c r="B29" s="450"/>
      <c r="C29" s="176"/>
      <c r="D29" s="174"/>
      <c r="E29" s="175"/>
      <c r="F29" s="174"/>
      <c r="G29" s="155" t="s">
        <v>750</v>
      </c>
      <c r="H29" s="151">
        <f>SUM(I29:L29)</f>
        <v>0</v>
      </c>
      <c r="I29" s="149">
        <v>0</v>
      </c>
      <c r="J29" s="149"/>
      <c r="K29" s="149"/>
      <c r="L29" s="149"/>
      <c r="M29" s="109"/>
    </row>
    <row r="30" spans="1:13" hidden="1">
      <c r="A30" s="449"/>
      <c r="B30" s="450"/>
      <c r="C30" s="176"/>
      <c r="D30" s="174"/>
      <c r="E30" s="175"/>
      <c r="F30" s="174"/>
      <c r="G30" s="290"/>
      <c r="H30" s="151"/>
      <c r="I30" s="149"/>
      <c r="J30" s="149"/>
      <c r="K30" s="149"/>
      <c r="L30" s="149"/>
      <c r="M30" s="109"/>
    </row>
    <row r="31" spans="1:13" hidden="1">
      <c r="A31" s="449"/>
      <c r="B31" s="450"/>
      <c r="C31" s="176"/>
      <c r="D31" s="174" t="s">
        <v>172</v>
      </c>
      <c r="E31" s="175" t="s">
        <v>758</v>
      </c>
      <c r="F31" s="174"/>
      <c r="G31" s="157" t="s">
        <v>757</v>
      </c>
      <c r="H31" s="154">
        <f>SUM(H32:H36)</f>
        <v>0</v>
      </c>
      <c r="I31" s="149"/>
      <c r="J31" s="149"/>
      <c r="K31" s="149"/>
      <c r="L31" s="149"/>
      <c r="M31" s="109"/>
    </row>
    <row r="32" spans="1:13" hidden="1">
      <c r="A32" s="449"/>
      <c r="B32" s="450"/>
      <c r="C32" s="176"/>
      <c r="D32" s="174"/>
      <c r="E32" s="175"/>
      <c r="F32" s="174"/>
      <c r="G32" s="155" t="s">
        <v>750</v>
      </c>
      <c r="H32" s="151">
        <f>SUM(I32:L32)</f>
        <v>0</v>
      </c>
      <c r="I32" s="149">
        <v>0</v>
      </c>
      <c r="J32" s="149"/>
      <c r="K32" s="149"/>
      <c r="L32" s="149"/>
      <c r="M32" s="109"/>
    </row>
    <row r="33" spans="1:13" hidden="1">
      <c r="A33" s="449"/>
      <c r="B33" s="450"/>
      <c r="C33" s="176"/>
      <c r="D33" s="174"/>
      <c r="E33" s="175"/>
      <c r="F33" s="174"/>
      <c r="G33" s="150" t="s">
        <v>751</v>
      </c>
      <c r="H33" s="151">
        <f>SUM(I33:L33)</f>
        <v>0</v>
      </c>
      <c r="I33" s="149">
        <v>0</v>
      </c>
      <c r="J33" s="149"/>
      <c r="K33" s="149"/>
      <c r="L33" s="149"/>
      <c r="M33" s="109"/>
    </row>
    <row r="34" spans="1:13" hidden="1">
      <c r="A34" s="449"/>
      <c r="B34" s="450"/>
      <c r="C34" s="176"/>
      <c r="D34" s="174"/>
      <c r="E34" s="175"/>
      <c r="F34" s="174"/>
      <c r="G34" s="150" t="s">
        <v>577</v>
      </c>
      <c r="H34" s="151">
        <f t="shared" ref="H34:H36" si="0">SUM(I34:L34)</f>
        <v>0</v>
      </c>
      <c r="I34" s="149">
        <v>0</v>
      </c>
      <c r="J34" s="149"/>
      <c r="K34" s="149"/>
      <c r="L34" s="149"/>
      <c r="M34" s="109"/>
    </row>
    <row r="35" spans="1:13" hidden="1">
      <c r="A35" s="449"/>
      <c r="B35" s="450"/>
      <c r="C35" s="176"/>
      <c r="D35" s="174"/>
      <c r="E35" s="175"/>
      <c r="F35" s="174"/>
      <c r="G35" s="150" t="s">
        <v>578</v>
      </c>
      <c r="H35" s="151">
        <f t="shared" si="0"/>
        <v>0</v>
      </c>
      <c r="I35" s="149"/>
      <c r="J35" s="149">
        <v>0</v>
      </c>
      <c r="K35" s="149"/>
      <c r="L35" s="149"/>
      <c r="M35" s="109"/>
    </row>
    <row r="36" spans="1:13" hidden="1">
      <c r="A36" s="449"/>
      <c r="B36" s="450"/>
      <c r="C36" s="176"/>
      <c r="D36" s="174"/>
      <c r="E36" s="175"/>
      <c r="F36" s="174"/>
      <c r="G36" s="150" t="s">
        <v>767</v>
      </c>
      <c r="H36" s="151">
        <f t="shared" si="0"/>
        <v>0</v>
      </c>
      <c r="I36" s="151">
        <v>0</v>
      </c>
      <c r="J36" s="149"/>
      <c r="K36" s="149"/>
      <c r="L36" s="149"/>
      <c r="M36" s="109"/>
    </row>
    <row r="37" spans="1:13" hidden="1">
      <c r="A37" s="449"/>
      <c r="B37" s="450"/>
      <c r="C37" s="176"/>
      <c r="D37" s="177"/>
      <c r="E37" s="178"/>
      <c r="F37" s="177"/>
      <c r="G37" s="452"/>
      <c r="H37" s="156"/>
      <c r="I37" s="156"/>
      <c r="J37" s="152"/>
      <c r="K37" s="152"/>
      <c r="L37" s="152"/>
      <c r="M37" s="109"/>
    </row>
    <row r="38" spans="1:13" hidden="1">
      <c r="A38" s="449"/>
      <c r="B38" s="450"/>
      <c r="C38" s="176"/>
      <c r="D38" s="174" t="s">
        <v>172</v>
      </c>
      <c r="E38" s="175" t="s">
        <v>342</v>
      </c>
      <c r="F38" s="174"/>
      <c r="G38" s="157" t="s">
        <v>759</v>
      </c>
      <c r="H38" s="154">
        <f>SUM(H39:H41)</f>
        <v>0</v>
      </c>
      <c r="I38" s="149"/>
      <c r="J38" s="149"/>
      <c r="K38" s="149"/>
      <c r="L38" s="149"/>
      <c r="M38" s="109"/>
    </row>
    <row r="39" spans="1:13" hidden="1">
      <c r="A39" s="449"/>
      <c r="B39" s="450"/>
      <c r="C39" s="176"/>
      <c r="D39" s="174"/>
      <c r="E39" s="175"/>
      <c r="F39" s="174"/>
      <c r="G39" s="155" t="s">
        <v>750</v>
      </c>
      <c r="H39" s="151">
        <f>SUM(I39:L39)</f>
        <v>0</v>
      </c>
      <c r="I39" s="149">
        <v>0</v>
      </c>
      <c r="J39" s="149"/>
      <c r="K39" s="149"/>
      <c r="L39" s="149"/>
      <c r="M39" s="112"/>
    </row>
    <row r="40" spans="1:13" hidden="1">
      <c r="A40" s="449"/>
      <c r="B40" s="450"/>
      <c r="C40" s="176"/>
      <c r="D40" s="174"/>
      <c r="E40" s="175"/>
      <c r="F40" s="174"/>
      <c r="G40" s="150" t="s">
        <v>751</v>
      </c>
      <c r="H40" s="151">
        <f>SUM(I40:L40)</f>
        <v>0</v>
      </c>
      <c r="I40" s="149">
        <v>0</v>
      </c>
      <c r="J40" s="149"/>
      <c r="K40" s="149"/>
      <c r="L40" s="149"/>
      <c r="M40" s="112"/>
    </row>
    <row r="41" spans="1:13" hidden="1">
      <c r="A41" s="449"/>
      <c r="B41" s="450"/>
      <c r="C41" s="176"/>
      <c r="D41" s="174"/>
      <c r="E41" s="175"/>
      <c r="F41" s="174"/>
      <c r="G41" s="150" t="s">
        <v>577</v>
      </c>
      <c r="H41" s="151">
        <f>SUM(I41:L41)</f>
        <v>0</v>
      </c>
      <c r="I41" s="149">
        <v>0</v>
      </c>
      <c r="J41" s="149"/>
      <c r="K41" s="149"/>
      <c r="L41" s="149"/>
      <c r="M41" s="109"/>
    </row>
    <row r="42" spans="1:13" hidden="1">
      <c r="A42" s="449"/>
      <c r="B42" s="450"/>
      <c r="C42" s="176"/>
      <c r="D42" s="177"/>
      <c r="E42" s="178"/>
      <c r="F42" s="177"/>
      <c r="G42" s="452"/>
      <c r="H42" s="156"/>
      <c r="I42" s="152"/>
      <c r="J42" s="152"/>
      <c r="K42" s="152"/>
      <c r="L42" s="152"/>
      <c r="M42" s="109"/>
    </row>
    <row r="43" spans="1:13" hidden="1">
      <c r="A43" s="449"/>
      <c r="B43" s="450"/>
      <c r="C43" s="176"/>
      <c r="D43" s="174" t="s">
        <v>172</v>
      </c>
      <c r="E43" s="175" t="s">
        <v>896</v>
      </c>
      <c r="F43" s="174"/>
      <c r="G43" s="157" t="s">
        <v>897</v>
      </c>
      <c r="H43" s="446">
        <f>SUM(H44)</f>
        <v>0</v>
      </c>
      <c r="I43" s="149"/>
      <c r="J43" s="149"/>
      <c r="K43" s="152"/>
      <c r="L43" s="152"/>
      <c r="M43" s="109"/>
    </row>
    <row r="44" spans="1:13" hidden="1">
      <c r="A44" s="449"/>
      <c r="B44" s="450"/>
      <c r="C44" s="176"/>
      <c r="D44" s="174"/>
      <c r="E44" s="175"/>
      <c r="F44" s="174"/>
      <c r="G44" s="150" t="s">
        <v>751</v>
      </c>
      <c r="H44" s="151">
        <f>SUM(I44:L44)</f>
        <v>0</v>
      </c>
      <c r="I44" s="149">
        <v>0</v>
      </c>
      <c r="J44" s="149"/>
      <c r="K44" s="152"/>
      <c r="L44" s="152"/>
      <c r="M44" s="109"/>
    </row>
    <row r="45" spans="1:13" hidden="1">
      <c r="A45" s="449"/>
      <c r="B45" s="450"/>
      <c r="C45" s="176"/>
      <c r="D45" s="177"/>
      <c r="E45" s="178"/>
      <c r="F45" s="177"/>
      <c r="G45" s="452"/>
      <c r="H45" s="156"/>
      <c r="I45" s="152"/>
      <c r="J45" s="152"/>
      <c r="K45" s="152"/>
      <c r="L45" s="152"/>
      <c r="M45" s="109"/>
    </row>
    <row r="46" spans="1:13" ht="26.4" hidden="1">
      <c r="A46" s="449"/>
      <c r="B46" s="450"/>
      <c r="C46" s="176"/>
      <c r="D46" s="174" t="s">
        <v>172</v>
      </c>
      <c r="E46" s="175" t="s">
        <v>760</v>
      </c>
      <c r="F46" s="174"/>
      <c r="G46" s="157" t="s">
        <v>967</v>
      </c>
      <c r="H46" s="446">
        <f>+H47</f>
        <v>0</v>
      </c>
      <c r="I46" s="149"/>
      <c r="J46" s="149"/>
      <c r="K46" s="152"/>
      <c r="L46" s="152"/>
      <c r="M46" s="109"/>
    </row>
    <row r="47" spans="1:13" hidden="1">
      <c r="A47" s="449"/>
      <c r="B47" s="450"/>
      <c r="C47" s="176"/>
      <c r="D47" s="174"/>
      <c r="E47" s="175"/>
      <c r="F47" s="174"/>
      <c r="G47" s="150" t="s">
        <v>578</v>
      </c>
      <c r="H47" s="151">
        <f>SUM(I47:L47)</f>
        <v>0</v>
      </c>
      <c r="I47" s="149"/>
      <c r="J47" s="149">
        <v>0</v>
      </c>
      <c r="K47" s="152"/>
      <c r="L47" s="152"/>
      <c r="M47" s="109"/>
    </row>
    <row r="48" spans="1:13" hidden="1">
      <c r="A48" s="449"/>
      <c r="B48" s="450"/>
      <c r="C48" s="176"/>
      <c r="D48" s="174"/>
      <c r="E48" s="175"/>
      <c r="F48" s="174"/>
      <c r="G48" s="290"/>
      <c r="H48" s="151"/>
      <c r="I48" s="149"/>
      <c r="J48" s="149"/>
      <c r="K48" s="152"/>
      <c r="L48" s="152"/>
      <c r="M48" s="109"/>
    </row>
    <row r="49" spans="1:13" ht="26.4" hidden="1">
      <c r="A49" s="449"/>
      <c r="B49" s="450"/>
      <c r="C49" s="176"/>
      <c r="D49" s="174" t="s">
        <v>173</v>
      </c>
      <c r="E49" s="175" t="s">
        <v>191</v>
      </c>
      <c r="F49" s="174" t="s">
        <v>189</v>
      </c>
      <c r="G49" s="157" t="s">
        <v>535</v>
      </c>
      <c r="H49" s="446">
        <f>SUM(H50:H51)</f>
        <v>0</v>
      </c>
      <c r="I49" s="149"/>
      <c r="J49" s="149"/>
      <c r="K49" s="152"/>
      <c r="L49" s="152"/>
      <c r="M49" s="109"/>
    </row>
    <row r="50" spans="1:13" hidden="1">
      <c r="A50" s="449"/>
      <c r="B50" s="450"/>
      <c r="C50" s="176"/>
      <c r="D50" s="174"/>
      <c r="E50" s="175"/>
      <c r="F50" s="174"/>
      <c r="G50" s="150" t="s">
        <v>890</v>
      </c>
      <c r="H50" s="151">
        <f>SUM(I50:L50)</f>
        <v>0</v>
      </c>
      <c r="I50" s="149"/>
      <c r="J50" s="149">
        <v>0</v>
      </c>
      <c r="K50" s="152"/>
      <c r="L50" s="152"/>
      <c r="M50" s="109"/>
    </row>
    <row r="51" spans="1:13" hidden="1">
      <c r="A51" s="449"/>
      <c r="B51" s="450"/>
      <c r="C51" s="176"/>
      <c r="D51" s="174"/>
      <c r="E51" s="175"/>
      <c r="F51" s="174"/>
      <c r="G51" s="150" t="s">
        <v>577</v>
      </c>
      <c r="H51" s="151">
        <f>SUM(I51:L51)</f>
        <v>0</v>
      </c>
      <c r="I51" s="149"/>
      <c r="J51" s="149">
        <v>0</v>
      </c>
      <c r="K51" s="152"/>
      <c r="L51" s="152"/>
      <c r="M51" s="109"/>
    </row>
    <row r="52" spans="1:13" hidden="1">
      <c r="A52" s="449"/>
      <c r="B52" s="450"/>
      <c r="C52" s="176"/>
      <c r="D52" s="174"/>
      <c r="E52" s="175"/>
      <c r="F52" s="174"/>
      <c r="G52" s="290"/>
      <c r="H52" s="151"/>
      <c r="I52" s="149"/>
      <c r="J52" s="149"/>
      <c r="K52" s="152"/>
      <c r="L52" s="152"/>
      <c r="M52" s="109"/>
    </row>
    <row r="53" spans="1:13" ht="26.4" hidden="1">
      <c r="A53" s="449"/>
      <c r="B53" s="450"/>
      <c r="C53" s="176"/>
      <c r="D53" s="174" t="s">
        <v>173</v>
      </c>
      <c r="E53" s="175" t="s">
        <v>191</v>
      </c>
      <c r="F53" s="175" t="s">
        <v>188</v>
      </c>
      <c r="G53" s="157" t="s">
        <v>959</v>
      </c>
      <c r="H53" s="446">
        <f>SUM(H54:H55)</f>
        <v>0</v>
      </c>
      <c r="I53" s="149"/>
      <c r="J53" s="149"/>
      <c r="K53" s="152"/>
      <c r="L53" s="152"/>
      <c r="M53" s="109"/>
    </row>
    <row r="54" spans="1:13" hidden="1">
      <c r="A54" s="449"/>
      <c r="B54" s="450"/>
      <c r="C54" s="176"/>
      <c r="D54" s="174"/>
      <c r="E54" s="175"/>
      <c r="F54" s="174"/>
      <c r="G54" s="150" t="s">
        <v>890</v>
      </c>
      <c r="H54" s="151">
        <f>SUM(I54:L54)</f>
        <v>0</v>
      </c>
      <c r="I54" s="149"/>
      <c r="J54" s="149">
        <v>0</v>
      </c>
      <c r="K54" s="152"/>
      <c r="L54" s="152"/>
      <c r="M54" s="109"/>
    </row>
    <row r="55" spans="1:13" hidden="1">
      <c r="A55" s="449"/>
      <c r="B55" s="450"/>
      <c r="C55" s="176"/>
      <c r="D55" s="174"/>
      <c r="E55" s="175"/>
      <c r="F55" s="174"/>
      <c r="G55" s="150" t="s">
        <v>578</v>
      </c>
      <c r="H55" s="151">
        <f>SUM(I55:L55)</f>
        <v>0</v>
      </c>
      <c r="I55" s="149"/>
      <c r="J55" s="149">
        <v>0</v>
      </c>
      <c r="K55" s="152"/>
      <c r="L55" s="152"/>
      <c r="M55" s="109"/>
    </row>
    <row r="56" spans="1:13" hidden="1">
      <c r="A56" s="449"/>
      <c r="B56" s="450"/>
      <c r="C56" s="176"/>
      <c r="D56" s="174"/>
      <c r="E56" s="175"/>
      <c r="F56" s="174"/>
      <c r="G56" s="290"/>
      <c r="H56" s="151"/>
      <c r="I56" s="149"/>
      <c r="J56" s="149"/>
      <c r="K56" s="152"/>
      <c r="L56" s="152"/>
      <c r="M56" s="109"/>
    </row>
    <row r="57" spans="1:13" ht="26.4" hidden="1">
      <c r="A57" s="449"/>
      <c r="B57" s="450"/>
      <c r="C57" s="176"/>
      <c r="D57" s="174" t="s">
        <v>173</v>
      </c>
      <c r="E57" s="175" t="s">
        <v>191</v>
      </c>
      <c r="F57" s="175" t="s">
        <v>190</v>
      </c>
      <c r="G57" s="157" t="s">
        <v>738</v>
      </c>
      <c r="H57" s="446">
        <f>+H58</f>
        <v>0</v>
      </c>
      <c r="I57" s="149"/>
      <c r="J57" s="149"/>
      <c r="K57" s="149"/>
      <c r="L57" s="149"/>
      <c r="M57" s="112"/>
    </row>
    <row r="58" spans="1:13" hidden="1">
      <c r="A58" s="449"/>
      <c r="B58" s="450"/>
      <c r="C58" s="176"/>
      <c r="D58" s="174"/>
      <c r="E58" s="175"/>
      <c r="F58" s="174"/>
      <c r="G58" s="150" t="s">
        <v>890</v>
      </c>
      <c r="H58" s="151">
        <f>SUM(I58:L58)</f>
        <v>0</v>
      </c>
      <c r="I58" s="149"/>
      <c r="J58" s="149">
        <v>0</v>
      </c>
      <c r="K58" s="149"/>
      <c r="L58" s="149"/>
      <c r="M58" s="109"/>
    </row>
    <row r="59" spans="1:13" hidden="1">
      <c r="A59" s="449"/>
      <c r="B59" s="450"/>
      <c r="C59" s="176"/>
      <c r="D59" s="177"/>
      <c r="E59" s="178"/>
      <c r="F59" s="177"/>
      <c r="G59" s="452"/>
      <c r="H59" s="156"/>
      <c r="I59" s="152"/>
      <c r="J59" s="152"/>
      <c r="K59" s="152"/>
      <c r="L59" s="152"/>
      <c r="M59" s="109"/>
    </row>
    <row r="60" spans="1:13" ht="26.4" hidden="1">
      <c r="A60" s="449"/>
      <c r="B60" s="450"/>
      <c r="C60" s="176"/>
      <c r="D60" s="174" t="s">
        <v>173</v>
      </c>
      <c r="E60" s="175" t="s">
        <v>190</v>
      </c>
      <c r="F60" s="175" t="s">
        <v>191</v>
      </c>
      <c r="G60" s="157" t="s">
        <v>764</v>
      </c>
      <c r="H60" s="154">
        <f>+H61</f>
        <v>0</v>
      </c>
      <c r="I60" s="149"/>
      <c r="J60" s="149"/>
      <c r="K60" s="149"/>
      <c r="L60" s="149"/>
      <c r="M60" s="109"/>
    </row>
    <row r="61" spans="1:13" hidden="1">
      <c r="A61" s="449"/>
      <c r="B61" s="450"/>
      <c r="C61" s="176"/>
      <c r="D61" s="174"/>
      <c r="E61" s="175"/>
      <c r="F61" s="174"/>
      <c r="G61" s="150" t="s">
        <v>890</v>
      </c>
      <c r="H61" s="149">
        <f>SUM(I61:L61)</f>
        <v>0</v>
      </c>
      <c r="I61" s="149"/>
      <c r="J61" s="149">
        <v>0</v>
      </c>
      <c r="K61" s="149"/>
      <c r="L61" s="149"/>
      <c r="M61" s="109"/>
    </row>
    <row r="62" spans="1:13" hidden="1">
      <c r="A62" s="449"/>
      <c r="B62" s="450"/>
      <c r="C62" s="176"/>
      <c r="D62" s="174"/>
      <c r="E62" s="175"/>
      <c r="F62" s="174"/>
      <c r="G62" s="150"/>
      <c r="H62" s="149"/>
      <c r="I62" s="149"/>
      <c r="J62" s="149"/>
      <c r="K62" s="149"/>
      <c r="L62" s="149"/>
      <c r="M62" s="109"/>
    </row>
    <row r="63" spans="1:13" hidden="1">
      <c r="A63" s="449"/>
      <c r="B63" s="450"/>
      <c r="C63" s="176"/>
      <c r="D63" s="174" t="s">
        <v>173</v>
      </c>
      <c r="E63" s="175" t="s">
        <v>192</v>
      </c>
      <c r="F63" s="175" t="s">
        <v>187</v>
      </c>
      <c r="G63" s="157" t="s">
        <v>976</v>
      </c>
      <c r="H63" s="154">
        <f>SUM(H64:H65)</f>
        <v>0</v>
      </c>
      <c r="I63" s="149"/>
      <c r="J63" s="149"/>
      <c r="K63" s="149"/>
      <c r="L63" s="149"/>
      <c r="M63" s="109"/>
    </row>
    <row r="64" spans="1:13" hidden="1">
      <c r="A64" s="449"/>
      <c r="B64" s="450"/>
      <c r="C64" s="176"/>
      <c r="D64" s="174"/>
      <c r="E64" s="175"/>
      <c r="F64" s="174"/>
      <c r="G64" s="150" t="s">
        <v>890</v>
      </c>
      <c r="H64" s="149">
        <f>SUM(I64:L64)</f>
        <v>0</v>
      </c>
      <c r="I64" s="149">
        <v>0</v>
      </c>
      <c r="J64" s="149"/>
      <c r="K64" s="149"/>
      <c r="L64" s="149"/>
      <c r="M64" s="109"/>
    </row>
    <row r="65" spans="1:13" hidden="1">
      <c r="A65" s="449"/>
      <c r="B65" s="450"/>
      <c r="C65" s="176"/>
      <c r="D65" s="174"/>
      <c r="E65" s="175"/>
      <c r="F65" s="174"/>
      <c r="G65" s="150"/>
      <c r="H65" s="149"/>
      <c r="I65" s="149"/>
      <c r="J65" s="149"/>
      <c r="K65" s="149"/>
      <c r="L65" s="149"/>
      <c r="M65" s="109"/>
    </row>
    <row r="66" spans="1:13" hidden="1">
      <c r="A66" s="449"/>
      <c r="B66" s="450"/>
      <c r="C66" s="176"/>
      <c r="D66" s="174"/>
      <c r="E66" s="175"/>
      <c r="F66" s="174"/>
      <c r="G66" s="159" t="s">
        <v>385</v>
      </c>
      <c r="H66" s="154">
        <f>+H8+H11+H14+H17+H20+H23+H28+H31+H38+H43+H46+H49+H53+H57+H60+H63</f>
        <v>0</v>
      </c>
      <c r="I66" s="149"/>
      <c r="J66" s="149"/>
      <c r="K66" s="149"/>
      <c r="L66" s="149"/>
      <c r="M66" s="112">
        <f>+C8-H66</f>
        <v>0</v>
      </c>
    </row>
    <row r="67" spans="1:13" hidden="1">
      <c r="A67" s="449"/>
      <c r="B67" s="450"/>
      <c r="C67" s="176"/>
      <c r="D67" s="177"/>
      <c r="E67" s="178"/>
      <c r="F67" s="177"/>
      <c r="G67" s="453"/>
      <c r="H67" s="176"/>
      <c r="I67" s="152"/>
      <c r="J67" s="152"/>
      <c r="K67" s="152"/>
      <c r="L67" s="152"/>
      <c r="M67" s="109"/>
    </row>
    <row r="68" spans="1:13" hidden="1">
      <c r="A68" s="449"/>
      <c r="B68" s="450"/>
      <c r="C68" s="176"/>
      <c r="D68" s="177"/>
      <c r="E68" s="178"/>
      <c r="F68" s="177"/>
      <c r="G68" s="453"/>
      <c r="H68" s="176"/>
      <c r="I68" s="152"/>
      <c r="J68" s="152"/>
      <c r="K68" s="152"/>
      <c r="L68" s="152"/>
      <c r="M68" s="109"/>
    </row>
    <row r="69" spans="1:13" hidden="1">
      <c r="A69" s="449"/>
      <c r="B69" s="450"/>
      <c r="C69" s="176"/>
      <c r="D69" s="177"/>
      <c r="E69" s="178"/>
      <c r="F69" s="177"/>
      <c r="G69" s="449"/>
      <c r="H69" s="176"/>
      <c r="I69" s="152"/>
      <c r="J69" s="152"/>
      <c r="K69" s="152"/>
      <c r="L69" s="152"/>
      <c r="M69" s="109"/>
    </row>
    <row r="70" spans="1:13" hidden="1">
      <c r="A70" s="153" t="s">
        <v>624</v>
      </c>
      <c r="B70" s="157" t="s">
        <v>625</v>
      </c>
      <c r="C70" s="154">
        <f>+'INGRESOS '!C29</f>
        <v>0</v>
      </c>
      <c r="D70" s="174" t="s">
        <v>172</v>
      </c>
      <c r="E70" s="175" t="s">
        <v>189</v>
      </c>
      <c r="F70" s="174"/>
      <c r="G70" s="153" t="s">
        <v>394</v>
      </c>
      <c r="H70" s="154">
        <f>+H71</f>
        <v>0</v>
      </c>
      <c r="I70" s="149"/>
      <c r="J70" s="149"/>
      <c r="K70" s="149"/>
      <c r="L70" s="152"/>
      <c r="M70" s="109"/>
    </row>
    <row r="71" spans="1:13" hidden="1">
      <c r="A71" s="153"/>
      <c r="B71" s="157"/>
      <c r="C71" s="154"/>
      <c r="D71" s="174"/>
      <c r="E71" s="175"/>
      <c r="F71" s="174"/>
      <c r="G71" s="150" t="s">
        <v>895</v>
      </c>
      <c r="H71" s="149">
        <f>SUM(I71:L71)</f>
        <v>0</v>
      </c>
      <c r="I71" s="149"/>
      <c r="J71" s="149">
        <v>0</v>
      </c>
      <c r="K71" s="149"/>
      <c r="L71" s="152"/>
      <c r="M71" s="109"/>
    </row>
    <row r="72" spans="1:13" hidden="1">
      <c r="A72" s="153"/>
      <c r="B72" s="157"/>
      <c r="C72" s="154"/>
      <c r="D72" s="174"/>
      <c r="E72" s="175"/>
      <c r="F72" s="174"/>
      <c r="G72" s="153"/>
      <c r="H72" s="154"/>
      <c r="I72" s="149"/>
      <c r="J72" s="149"/>
      <c r="K72" s="149"/>
      <c r="L72" s="152"/>
      <c r="M72" s="109"/>
    </row>
    <row r="73" spans="1:13" hidden="1">
      <c r="A73" s="153"/>
      <c r="B73" s="157"/>
      <c r="C73" s="154"/>
      <c r="D73" s="174"/>
      <c r="E73" s="175"/>
      <c r="F73" s="174"/>
      <c r="G73" s="159" t="s">
        <v>385</v>
      </c>
      <c r="H73" s="154">
        <f>+H70</f>
        <v>0</v>
      </c>
      <c r="I73" s="149"/>
      <c r="J73" s="149"/>
      <c r="K73" s="149"/>
      <c r="L73" s="152"/>
      <c r="M73" s="112">
        <f>+C70-H73</f>
        <v>0</v>
      </c>
    </row>
    <row r="74" spans="1:13" hidden="1">
      <c r="A74" s="449"/>
      <c r="B74" s="450"/>
      <c r="C74" s="176"/>
      <c r="D74" s="177"/>
      <c r="E74" s="178"/>
      <c r="F74" s="177"/>
      <c r="G74" s="449"/>
      <c r="H74" s="176"/>
      <c r="I74" s="152"/>
      <c r="J74" s="152"/>
      <c r="K74" s="152"/>
      <c r="L74" s="152"/>
      <c r="M74" s="109"/>
    </row>
    <row r="75" spans="1:13" hidden="1">
      <c r="A75" s="153"/>
      <c r="B75" s="157"/>
      <c r="C75" s="154"/>
      <c r="D75" s="174"/>
      <c r="E75" s="178"/>
      <c r="F75" s="177"/>
      <c r="G75" s="449"/>
      <c r="H75" s="176"/>
      <c r="I75" s="152"/>
      <c r="J75" s="152"/>
      <c r="K75" s="152"/>
      <c r="L75" s="152"/>
      <c r="M75" s="109"/>
    </row>
    <row r="76" spans="1:13" hidden="1">
      <c r="A76" s="153"/>
      <c r="B76" s="157"/>
      <c r="C76" s="154"/>
      <c r="D76" s="174"/>
      <c r="E76" s="178"/>
      <c r="F76" s="177"/>
      <c r="G76" s="449"/>
      <c r="H76" s="176"/>
      <c r="I76" s="152"/>
      <c r="J76" s="152"/>
      <c r="K76" s="152"/>
      <c r="L76" s="152"/>
      <c r="M76" s="109"/>
    </row>
    <row r="77" spans="1:13" hidden="1">
      <c r="A77" s="153" t="s">
        <v>793</v>
      </c>
      <c r="B77" s="157" t="s">
        <v>630</v>
      </c>
      <c r="C77" s="154">
        <f>+'INGRESOS '!C39</f>
        <v>0</v>
      </c>
      <c r="D77" s="174" t="s">
        <v>171</v>
      </c>
      <c r="E77" s="175" t="s">
        <v>187</v>
      </c>
      <c r="F77" s="174"/>
      <c r="G77" s="157" t="s">
        <v>962</v>
      </c>
      <c r="H77" s="154">
        <f>SUM(H78:H80)</f>
        <v>0</v>
      </c>
      <c r="I77" s="149"/>
      <c r="J77" s="149"/>
      <c r="K77" s="149"/>
      <c r="L77" s="149"/>
      <c r="M77" s="109"/>
    </row>
    <row r="78" spans="1:13" hidden="1">
      <c r="A78" s="153"/>
      <c r="B78" s="157"/>
      <c r="C78" s="154"/>
      <c r="D78" s="174"/>
      <c r="E78" s="175"/>
      <c r="F78" s="174"/>
      <c r="G78" s="155" t="s">
        <v>750</v>
      </c>
      <c r="H78" s="151">
        <f>SUM(I78:L78)</f>
        <v>0</v>
      </c>
      <c r="I78" s="151">
        <v>0</v>
      </c>
      <c r="J78" s="149"/>
      <c r="K78" s="149"/>
      <c r="L78" s="149"/>
      <c r="M78" s="109"/>
    </row>
    <row r="79" spans="1:13" hidden="1">
      <c r="A79" s="153"/>
      <c r="B79" s="157"/>
      <c r="C79" s="154"/>
      <c r="D79" s="174"/>
      <c r="E79" s="175"/>
      <c r="F79" s="174"/>
      <c r="G79" s="150" t="s">
        <v>751</v>
      </c>
      <c r="H79" s="151">
        <f t="shared" ref="H79:H80" si="1">SUM(I79:L79)</f>
        <v>0</v>
      </c>
      <c r="I79" s="149">
        <v>0</v>
      </c>
      <c r="J79" s="149"/>
      <c r="K79" s="149"/>
      <c r="L79" s="149"/>
      <c r="M79" s="112"/>
    </row>
    <row r="80" spans="1:13" hidden="1">
      <c r="A80" s="153"/>
      <c r="B80" s="157"/>
      <c r="C80" s="154"/>
      <c r="D80" s="174"/>
      <c r="E80" s="175"/>
      <c r="F80" s="174"/>
      <c r="G80" s="150" t="s">
        <v>577</v>
      </c>
      <c r="H80" s="151">
        <f t="shared" si="1"/>
        <v>0</v>
      </c>
      <c r="I80" s="149">
        <v>0</v>
      </c>
      <c r="J80" s="149"/>
      <c r="K80" s="149"/>
      <c r="L80" s="149"/>
      <c r="M80" s="112"/>
    </row>
    <row r="81" spans="1:13" hidden="1">
      <c r="A81" s="153"/>
      <c r="B81" s="157"/>
      <c r="C81" s="154"/>
      <c r="D81" s="174"/>
      <c r="E81" s="175"/>
      <c r="F81" s="174"/>
      <c r="G81" s="150"/>
      <c r="H81" s="151"/>
      <c r="I81" s="149"/>
      <c r="J81" s="149"/>
      <c r="K81" s="149"/>
      <c r="L81" s="149"/>
      <c r="M81" s="112"/>
    </row>
    <row r="82" spans="1:13" hidden="1">
      <c r="A82" s="153"/>
      <c r="B82" s="157"/>
      <c r="C82" s="154"/>
      <c r="D82" s="174" t="s">
        <v>171</v>
      </c>
      <c r="E82" s="175" t="s">
        <v>191</v>
      </c>
      <c r="F82" s="174"/>
      <c r="G82" s="157" t="s">
        <v>752</v>
      </c>
      <c r="H82" s="154">
        <f>SUM(H83:H83)</f>
        <v>0</v>
      </c>
      <c r="I82" s="149"/>
      <c r="J82" s="149"/>
      <c r="K82" s="149"/>
      <c r="L82" s="149"/>
      <c r="M82" s="112"/>
    </row>
    <row r="83" spans="1:13" hidden="1">
      <c r="A83" s="449"/>
      <c r="B83" s="450"/>
      <c r="C83" s="176"/>
      <c r="D83" s="174"/>
      <c r="E83" s="175"/>
      <c r="F83" s="174"/>
      <c r="G83" s="155" t="s">
        <v>750</v>
      </c>
      <c r="H83" s="151">
        <f>SUM(I83:L83)</f>
        <v>0</v>
      </c>
      <c r="I83" s="149">
        <v>0</v>
      </c>
      <c r="J83" s="149"/>
      <c r="K83" s="149"/>
      <c r="L83" s="149"/>
      <c r="M83" s="112"/>
    </row>
    <row r="84" spans="1:13" hidden="1">
      <c r="A84" s="449"/>
      <c r="B84" s="450"/>
      <c r="C84" s="176"/>
      <c r="D84" s="174"/>
      <c r="E84" s="175"/>
      <c r="F84" s="174"/>
      <c r="G84" s="150"/>
      <c r="H84" s="151"/>
      <c r="I84" s="149"/>
      <c r="J84" s="149"/>
      <c r="K84" s="149"/>
      <c r="L84" s="149"/>
      <c r="M84" s="112"/>
    </row>
    <row r="85" spans="1:13" hidden="1">
      <c r="A85" s="449"/>
      <c r="B85" s="450"/>
      <c r="C85" s="176"/>
      <c r="D85" s="174" t="s">
        <v>171</v>
      </c>
      <c r="E85" s="175" t="s">
        <v>189</v>
      </c>
      <c r="F85" s="174"/>
      <c r="G85" s="157" t="s">
        <v>564</v>
      </c>
      <c r="H85" s="154">
        <f>SUM(H86)</f>
        <v>0</v>
      </c>
      <c r="I85" s="149"/>
      <c r="J85" s="149"/>
      <c r="K85" s="149"/>
      <c r="L85" s="149"/>
      <c r="M85" s="112"/>
    </row>
    <row r="86" spans="1:13" hidden="1">
      <c r="A86" s="449"/>
      <c r="B86" s="450"/>
      <c r="C86" s="176"/>
      <c r="D86" s="174"/>
      <c r="E86" s="175"/>
      <c r="F86" s="174"/>
      <c r="G86" s="155" t="s">
        <v>578</v>
      </c>
      <c r="H86" s="151">
        <f>SUM(I86:L86)</f>
        <v>0</v>
      </c>
      <c r="I86" s="149"/>
      <c r="J86" s="149">
        <v>0</v>
      </c>
      <c r="K86" s="149"/>
      <c r="L86" s="149"/>
      <c r="M86" s="112"/>
    </row>
    <row r="87" spans="1:13" hidden="1">
      <c r="A87" s="449"/>
      <c r="B87" s="450"/>
      <c r="C87" s="176"/>
      <c r="D87" s="174"/>
      <c r="E87" s="175"/>
      <c r="F87" s="174"/>
      <c r="G87" s="150"/>
      <c r="H87" s="151"/>
      <c r="I87" s="149"/>
      <c r="J87" s="149"/>
      <c r="K87" s="149"/>
      <c r="L87" s="149"/>
      <c r="M87" s="112"/>
    </row>
    <row r="88" spans="1:13" hidden="1">
      <c r="A88" s="449"/>
      <c r="B88" s="450"/>
      <c r="C88" s="176"/>
      <c r="D88" s="174" t="s">
        <v>172</v>
      </c>
      <c r="E88" s="175" t="s">
        <v>189</v>
      </c>
      <c r="F88" s="174"/>
      <c r="G88" s="153" t="s">
        <v>394</v>
      </c>
      <c r="H88" s="154">
        <f>+H89</f>
        <v>0</v>
      </c>
      <c r="I88" s="149"/>
      <c r="J88" s="149"/>
      <c r="K88" s="149"/>
      <c r="L88" s="149"/>
      <c r="M88" s="112"/>
    </row>
    <row r="89" spans="1:13" hidden="1">
      <c r="A89" s="449"/>
      <c r="B89" s="450"/>
      <c r="C89" s="176"/>
      <c r="D89" s="174"/>
      <c r="E89" s="175"/>
      <c r="F89" s="174"/>
      <c r="G89" s="150" t="s">
        <v>895</v>
      </c>
      <c r="H89" s="149">
        <f>SUM(I89:L89)</f>
        <v>0</v>
      </c>
      <c r="I89" s="149"/>
      <c r="J89" s="149">
        <v>0</v>
      </c>
      <c r="K89" s="149"/>
      <c r="L89" s="149"/>
      <c r="M89" s="112"/>
    </row>
    <row r="90" spans="1:13" hidden="1">
      <c r="A90" s="449"/>
      <c r="B90" s="450"/>
      <c r="C90" s="176"/>
      <c r="D90" s="174"/>
      <c r="E90" s="175"/>
      <c r="F90" s="174"/>
      <c r="G90" s="290"/>
      <c r="H90" s="151"/>
      <c r="I90" s="149"/>
      <c r="J90" s="149"/>
      <c r="K90" s="149"/>
      <c r="L90" s="149"/>
      <c r="M90" s="112"/>
    </row>
    <row r="91" spans="1:13" hidden="1">
      <c r="A91" s="449"/>
      <c r="B91" s="450"/>
      <c r="C91" s="176"/>
      <c r="D91" s="177"/>
      <c r="E91" s="178"/>
      <c r="F91" s="177"/>
      <c r="G91" s="159" t="s">
        <v>385</v>
      </c>
      <c r="H91" s="154">
        <f>+H77+H82+H85+H88</f>
        <v>0</v>
      </c>
      <c r="I91" s="152"/>
      <c r="J91" s="152"/>
      <c r="K91" s="152"/>
      <c r="L91" s="152"/>
      <c r="M91" s="112">
        <f>+C77-H91</f>
        <v>0</v>
      </c>
    </row>
    <row r="92" spans="1:13" hidden="1">
      <c r="A92" s="449"/>
      <c r="B92" s="450"/>
      <c r="C92" s="176"/>
      <c r="D92" s="177"/>
      <c r="E92" s="178"/>
      <c r="F92" s="177"/>
      <c r="G92" s="453"/>
      <c r="H92" s="176"/>
      <c r="I92" s="152"/>
      <c r="J92" s="152"/>
      <c r="K92" s="152"/>
      <c r="L92" s="152"/>
      <c r="M92" s="109"/>
    </row>
    <row r="93" spans="1:13" hidden="1">
      <c r="A93" s="449"/>
      <c r="B93" s="450"/>
      <c r="C93" s="176"/>
      <c r="D93" s="177"/>
      <c r="E93" s="178"/>
      <c r="F93" s="177"/>
      <c r="G93" s="453"/>
      <c r="H93" s="176"/>
      <c r="I93" s="152"/>
      <c r="J93" s="152"/>
      <c r="K93" s="152"/>
      <c r="L93" s="152"/>
      <c r="M93" s="109"/>
    </row>
    <row r="94" spans="1:13" hidden="1">
      <c r="A94" s="153"/>
      <c r="B94" s="157"/>
      <c r="C94" s="154"/>
      <c r="D94" s="174"/>
      <c r="E94" s="175"/>
      <c r="F94" s="174"/>
      <c r="G94" s="449"/>
      <c r="H94" s="176"/>
      <c r="I94" s="152"/>
      <c r="J94" s="152"/>
      <c r="K94" s="152"/>
      <c r="L94" s="152"/>
      <c r="M94" s="109"/>
    </row>
    <row r="95" spans="1:13" ht="26.4" hidden="1">
      <c r="A95" s="153" t="s">
        <v>794</v>
      </c>
      <c r="B95" s="157" t="s">
        <v>795</v>
      </c>
      <c r="C95" s="154">
        <f>+'INGRESOS '!C40</f>
        <v>0</v>
      </c>
      <c r="D95" s="174" t="s">
        <v>171</v>
      </c>
      <c r="E95" s="175" t="s">
        <v>188</v>
      </c>
      <c r="F95" s="448"/>
      <c r="G95" s="157" t="s">
        <v>975</v>
      </c>
      <c r="H95" s="154">
        <f>SUM(H96)</f>
        <v>0</v>
      </c>
      <c r="I95" s="149"/>
      <c r="J95" s="149"/>
      <c r="K95" s="149"/>
      <c r="L95" s="149"/>
      <c r="M95" s="109"/>
    </row>
    <row r="96" spans="1:13" hidden="1">
      <c r="A96" s="153"/>
      <c r="B96" s="157"/>
      <c r="C96" s="154"/>
      <c r="D96" s="174"/>
      <c r="E96" s="175"/>
      <c r="F96" s="174"/>
      <c r="G96" s="150" t="s">
        <v>767</v>
      </c>
      <c r="H96" s="151">
        <f t="shared" ref="H96" si="2">SUM(I96:L96)</f>
        <v>0</v>
      </c>
      <c r="I96" s="149">
        <v>0</v>
      </c>
      <c r="J96" s="149"/>
      <c r="K96" s="149"/>
      <c r="L96" s="149"/>
      <c r="M96" s="109"/>
    </row>
    <row r="97" spans="1:13" hidden="1">
      <c r="A97" s="449"/>
      <c r="B97" s="450"/>
      <c r="C97" s="176"/>
      <c r="D97" s="174"/>
      <c r="E97" s="175"/>
      <c r="F97" s="174"/>
      <c r="G97" s="150"/>
      <c r="H97" s="151"/>
      <c r="I97" s="149"/>
      <c r="J97" s="149"/>
      <c r="K97" s="149"/>
      <c r="L97" s="149"/>
      <c r="M97" s="109"/>
    </row>
    <row r="98" spans="1:13" hidden="1">
      <c r="A98" s="449"/>
      <c r="B98" s="450"/>
      <c r="C98" s="176"/>
      <c r="D98" s="174" t="s">
        <v>172</v>
      </c>
      <c r="E98" s="175" t="s">
        <v>189</v>
      </c>
      <c r="F98" s="174"/>
      <c r="G98" s="153" t="s">
        <v>394</v>
      </c>
      <c r="H98" s="154">
        <f>+H99</f>
        <v>0</v>
      </c>
      <c r="I98" s="149"/>
      <c r="J98" s="149"/>
      <c r="K98" s="149"/>
      <c r="L98" s="149"/>
      <c r="M98" s="109"/>
    </row>
    <row r="99" spans="1:13" hidden="1">
      <c r="A99" s="449"/>
      <c r="B99" s="450"/>
      <c r="C99" s="176"/>
      <c r="D99" s="174"/>
      <c r="E99" s="175"/>
      <c r="F99" s="174"/>
      <c r="G99" s="150" t="s">
        <v>895</v>
      </c>
      <c r="H99" s="149">
        <f>SUM(I99:L99)</f>
        <v>0</v>
      </c>
      <c r="I99" s="149"/>
      <c r="J99" s="149">
        <v>0</v>
      </c>
      <c r="K99" s="149"/>
      <c r="L99" s="149"/>
      <c r="M99" s="109"/>
    </row>
    <row r="100" spans="1:13" hidden="1">
      <c r="A100" s="449"/>
      <c r="B100" s="450"/>
      <c r="C100" s="176"/>
      <c r="D100" s="174"/>
      <c r="E100" s="175"/>
      <c r="F100" s="174"/>
      <c r="G100" s="150"/>
      <c r="H100" s="151"/>
      <c r="I100" s="149"/>
      <c r="J100" s="149"/>
      <c r="K100" s="149"/>
      <c r="L100" s="149"/>
      <c r="M100" s="109"/>
    </row>
    <row r="101" spans="1:13" ht="26.4" hidden="1">
      <c r="A101" s="449"/>
      <c r="B101" s="450"/>
      <c r="C101" s="176"/>
      <c r="D101" s="174" t="s">
        <v>173</v>
      </c>
      <c r="E101" s="175" t="s">
        <v>191</v>
      </c>
      <c r="F101" s="175" t="s">
        <v>187</v>
      </c>
      <c r="G101" s="157" t="s">
        <v>602</v>
      </c>
      <c r="H101" s="154">
        <f>SUM(H102:H103)</f>
        <v>0</v>
      </c>
      <c r="I101" s="149"/>
      <c r="J101" s="149"/>
      <c r="K101" s="149"/>
      <c r="L101" s="149"/>
      <c r="M101" s="109"/>
    </row>
    <row r="102" spans="1:13" hidden="1">
      <c r="A102" s="449"/>
      <c r="B102" s="450"/>
      <c r="C102" s="176"/>
      <c r="D102" s="174"/>
      <c r="E102" s="175"/>
      <c r="F102" s="174"/>
      <c r="G102" s="150" t="s">
        <v>890</v>
      </c>
      <c r="H102" s="149">
        <f>SUM(I102:L102)</f>
        <v>0</v>
      </c>
      <c r="I102" s="149"/>
      <c r="J102" s="149">
        <v>0</v>
      </c>
      <c r="K102" s="149"/>
      <c r="L102" s="149"/>
      <c r="M102" s="109"/>
    </row>
    <row r="103" spans="1:13" hidden="1">
      <c r="A103" s="449"/>
      <c r="B103" s="450"/>
      <c r="C103" s="176"/>
      <c r="D103" s="174"/>
      <c r="E103" s="175"/>
      <c r="F103" s="174"/>
      <c r="G103" s="150" t="s">
        <v>767</v>
      </c>
      <c r="H103" s="149">
        <f>SUM(I103:L103)</f>
        <v>0</v>
      </c>
      <c r="I103" s="149">
        <v>0</v>
      </c>
      <c r="J103" s="149"/>
      <c r="K103" s="149"/>
      <c r="L103" s="152"/>
      <c r="M103" s="109"/>
    </row>
    <row r="104" spans="1:13" hidden="1">
      <c r="A104" s="449"/>
      <c r="B104" s="450"/>
      <c r="C104" s="176"/>
      <c r="D104" s="177"/>
      <c r="E104" s="178"/>
      <c r="F104" s="177"/>
      <c r="G104" s="449"/>
      <c r="H104" s="176"/>
      <c r="I104" s="152"/>
      <c r="J104" s="152"/>
      <c r="K104" s="152"/>
      <c r="L104" s="152"/>
      <c r="M104" s="109"/>
    </row>
    <row r="105" spans="1:13" hidden="1">
      <c r="A105" s="449"/>
      <c r="B105" s="450"/>
      <c r="C105" s="176"/>
      <c r="D105" s="177"/>
      <c r="E105" s="178"/>
      <c r="F105" s="177"/>
      <c r="G105" s="159" t="s">
        <v>385</v>
      </c>
      <c r="H105" s="154">
        <f>+H95+H98+H101</f>
        <v>0</v>
      </c>
      <c r="I105" s="152"/>
      <c r="J105" s="152"/>
      <c r="K105" s="152"/>
      <c r="L105" s="152"/>
      <c r="M105" s="112">
        <f>+C95-H105</f>
        <v>0</v>
      </c>
    </row>
    <row r="106" spans="1:13" hidden="1">
      <c r="A106" s="449"/>
      <c r="B106" s="450"/>
      <c r="C106" s="176"/>
      <c r="D106" s="177"/>
      <c r="E106" s="178"/>
      <c r="F106" s="177"/>
      <c r="G106" s="449"/>
      <c r="H106" s="176"/>
      <c r="I106" s="152"/>
      <c r="J106" s="152"/>
      <c r="K106" s="152"/>
      <c r="L106" s="152"/>
      <c r="M106" s="109"/>
    </row>
    <row r="107" spans="1:13" hidden="1">
      <c r="A107" s="449"/>
      <c r="B107" s="450"/>
      <c r="C107" s="176"/>
      <c r="D107" s="177"/>
      <c r="E107" s="178"/>
      <c r="F107" s="177"/>
      <c r="G107" s="449"/>
      <c r="H107" s="176"/>
      <c r="I107" s="152"/>
      <c r="J107" s="152"/>
      <c r="K107" s="152"/>
      <c r="L107" s="152"/>
      <c r="M107" s="109"/>
    </row>
    <row r="108" spans="1:13" hidden="1">
      <c r="A108" s="449"/>
      <c r="B108" s="450"/>
      <c r="C108" s="176"/>
      <c r="D108" s="177"/>
      <c r="E108" s="178"/>
      <c r="F108" s="177"/>
      <c r="G108" s="449"/>
      <c r="H108" s="176"/>
      <c r="I108" s="152"/>
      <c r="J108" s="152"/>
      <c r="K108" s="152"/>
      <c r="L108" s="152"/>
      <c r="M108" s="109"/>
    </row>
    <row r="109" spans="1:13" hidden="1">
      <c r="A109" s="449"/>
      <c r="B109" s="450"/>
      <c r="C109" s="176"/>
      <c r="D109" s="177"/>
      <c r="E109" s="178"/>
      <c r="F109" s="177"/>
      <c r="G109" s="449"/>
      <c r="H109" s="176"/>
      <c r="I109" s="152"/>
      <c r="J109" s="152"/>
      <c r="K109" s="152"/>
      <c r="L109" s="152"/>
      <c r="M109" s="109"/>
    </row>
    <row r="110" spans="1:13" ht="26.4" hidden="1">
      <c r="A110" s="153" t="s">
        <v>800</v>
      </c>
      <c r="B110" s="157" t="s">
        <v>801</v>
      </c>
      <c r="C110" s="154">
        <f>+'INGRESOS '!C45</f>
        <v>0</v>
      </c>
      <c r="D110" s="174" t="s">
        <v>172</v>
      </c>
      <c r="E110" s="175" t="s">
        <v>189</v>
      </c>
      <c r="F110" s="174"/>
      <c r="G110" s="153" t="s">
        <v>394</v>
      </c>
      <c r="H110" s="154">
        <f>+H111</f>
        <v>0</v>
      </c>
      <c r="I110" s="149"/>
      <c r="J110" s="149"/>
      <c r="K110" s="149"/>
      <c r="L110" s="152"/>
      <c r="M110" s="109"/>
    </row>
    <row r="111" spans="1:13" hidden="1">
      <c r="A111" s="153"/>
      <c r="B111" s="157"/>
      <c r="C111" s="154"/>
      <c r="D111" s="174"/>
      <c r="E111" s="175"/>
      <c r="F111" s="174"/>
      <c r="G111" s="150" t="s">
        <v>895</v>
      </c>
      <c r="H111" s="149">
        <f>SUM(I111:L111)</f>
        <v>0</v>
      </c>
      <c r="I111" s="149"/>
      <c r="J111" s="149">
        <v>0</v>
      </c>
      <c r="K111" s="149"/>
      <c r="L111" s="152"/>
      <c r="M111" s="109"/>
    </row>
    <row r="112" spans="1:13" hidden="1">
      <c r="A112" s="153"/>
      <c r="B112" s="157"/>
      <c r="C112" s="154"/>
      <c r="D112" s="174"/>
      <c r="E112" s="175"/>
      <c r="F112" s="174"/>
      <c r="G112" s="155"/>
      <c r="H112" s="154"/>
      <c r="I112" s="149"/>
      <c r="J112" s="152"/>
      <c r="K112" s="152"/>
      <c r="L112" s="152"/>
      <c r="M112" s="109"/>
    </row>
    <row r="113" spans="1:13" hidden="1">
      <c r="A113" s="153"/>
      <c r="B113" s="157"/>
      <c r="C113" s="154"/>
      <c r="D113" s="174"/>
      <c r="E113" s="175"/>
      <c r="F113" s="174"/>
      <c r="G113" s="159" t="s">
        <v>385</v>
      </c>
      <c r="H113" s="154">
        <f>+H110</f>
        <v>0</v>
      </c>
      <c r="I113" s="149"/>
      <c r="J113" s="152"/>
      <c r="K113" s="152"/>
      <c r="L113" s="152"/>
      <c r="M113" s="112">
        <f>+C110-H113</f>
        <v>0</v>
      </c>
    </row>
    <row r="114" spans="1:13" hidden="1">
      <c r="A114" s="449"/>
      <c r="B114" s="450"/>
      <c r="C114" s="176"/>
      <c r="D114" s="177"/>
      <c r="E114" s="178"/>
      <c r="F114" s="177"/>
      <c r="G114" s="451"/>
      <c r="H114" s="152"/>
      <c r="I114" s="152"/>
      <c r="J114" s="152"/>
      <c r="K114" s="152"/>
      <c r="L114" s="152"/>
      <c r="M114" s="109"/>
    </row>
    <row r="115" spans="1:13" hidden="1">
      <c r="A115" s="449"/>
      <c r="B115" s="450"/>
      <c r="C115" s="176"/>
      <c r="D115" s="177"/>
      <c r="E115" s="178"/>
      <c r="F115" s="177"/>
      <c r="G115" s="449"/>
      <c r="H115" s="176"/>
      <c r="I115" s="152"/>
      <c r="J115" s="152"/>
      <c r="K115" s="152"/>
      <c r="L115" s="152"/>
      <c r="M115" s="109"/>
    </row>
    <row r="116" spans="1:13" hidden="1">
      <c r="A116" s="449"/>
      <c r="B116" s="450"/>
      <c r="C116" s="176"/>
      <c r="D116" s="177"/>
      <c r="E116" s="178"/>
      <c r="F116" s="177"/>
      <c r="G116" s="449"/>
      <c r="H116" s="176"/>
      <c r="I116" s="152"/>
      <c r="J116" s="152"/>
      <c r="K116" s="152"/>
      <c r="L116" s="152"/>
      <c r="M116" s="109"/>
    </row>
    <row r="117" spans="1:13" hidden="1">
      <c r="A117" s="153" t="s">
        <v>806</v>
      </c>
      <c r="B117" s="157" t="s">
        <v>807</v>
      </c>
      <c r="C117" s="154">
        <f>+'INGRESOS '!C54</f>
        <v>0</v>
      </c>
      <c r="D117" s="174" t="s">
        <v>172</v>
      </c>
      <c r="E117" s="175" t="s">
        <v>192</v>
      </c>
      <c r="F117" s="174"/>
      <c r="G117" s="153" t="s">
        <v>407</v>
      </c>
      <c r="H117" s="154">
        <f>SUM(H118:H119)</f>
        <v>0</v>
      </c>
      <c r="I117" s="149"/>
      <c r="J117" s="149"/>
      <c r="K117" s="149"/>
      <c r="L117" s="149"/>
      <c r="M117" s="111"/>
    </row>
    <row r="118" spans="1:13" hidden="1">
      <c r="A118" s="153"/>
      <c r="B118" s="157"/>
      <c r="C118" s="154"/>
      <c r="D118" s="174"/>
      <c r="E118" s="175"/>
      <c r="F118" s="174"/>
      <c r="G118" s="150" t="s">
        <v>890</v>
      </c>
      <c r="H118" s="151">
        <f t="shared" ref="H118:H119" si="3">SUM(I118:L118)</f>
        <v>0</v>
      </c>
      <c r="I118" s="151">
        <v>0</v>
      </c>
      <c r="J118" s="149"/>
      <c r="K118" s="151"/>
      <c r="L118" s="151"/>
      <c r="M118" s="110"/>
    </row>
    <row r="119" spans="1:13" hidden="1">
      <c r="A119" s="153"/>
      <c r="B119" s="157"/>
      <c r="C119" s="154"/>
      <c r="D119" s="174"/>
      <c r="E119" s="175"/>
      <c r="F119" s="174"/>
      <c r="G119" s="150" t="s">
        <v>767</v>
      </c>
      <c r="H119" s="151">
        <f t="shared" si="3"/>
        <v>0</v>
      </c>
      <c r="I119" s="151">
        <v>0</v>
      </c>
      <c r="J119" s="149"/>
      <c r="K119" s="151"/>
      <c r="L119" s="151"/>
      <c r="M119" s="110"/>
    </row>
    <row r="120" spans="1:13" hidden="1">
      <c r="A120" s="153"/>
      <c r="B120" s="157"/>
      <c r="C120" s="154"/>
      <c r="D120" s="174"/>
      <c r="E120" s="175"/>
      <c r="F120" s="174"/>
      <c r="G120" s="158"/>
      <c r="H120" s="149"/>
      <c r="I120" s="149"/>
      <c r="J120" s="149"/>
      <c r="K120" s="149"/>
      <c r="L120" s="149"/>
      <c r="M120" s="461"/>
    </row>
    <row r="121" spans="1:13" ht="26.4" hidden="1">
      <c r="A121" s="449"/>
      <c r="B121" s="450"/>
      <c r="C121" s="176"/>
      <c r="D121" s="174" t="s">
        <v>173</v>
      </c>
      <c r="E121" s="175" t="s">
        <v>190</v>
      </c>
      <c r="F121" s="175" t="s">
        <v>187</v>
      </c>
      <c r="G121" s="157" t="s">
        <v>971</v>
      </c>
      <c r="H121" s="154">
        <f>+H122</f>
        <v>0</v>
      </c>
      <c r="I121" s="149"/>
      <c r="J121" s="149"/>
      <c r="K121" s="149"/>
      <c r="L121" s="149"/>
      <c r="M121" s="461"/>
    </row>
    <row r="122" spans="1:13" hidden="1">
      <c r="A122" s="449"/>
      <c r="B122" s="450"/>
      <c r="C122" s="176"/>
      <c r="D122" s="174"/>
      <c r="E122" s="175"/>
      <c r="F122" s="174"/>
      <c r="G122" s="150" t="s">
        <v>890</v>
      </c>
      <c r="H122" s="149">
        <f>SUM(I122:L122)</f>
        <v>0</v>
      </c>
      <c r="I122" s="149"/>
      <c r="J122" s="149">
        <v>0</v>
      </c>
      <c r="K122" s="149"/>
      <c r="L122" s="149"/>
      <c r="M122" s="461"/>
    </row>
    <row r="123" spans="1:13" hidden="1">
      <c r="A123" s="449"/>
      <c r="B123" s="450"/>
      <c r="C123" s="176"/>
      <c r="D123" s="174"/>
      <c r="E123" s="175"/>
      <c r="F123" s="174"/>
      <c r="G123" s="158"/>
      <c r="H123" s="149"/>
      <c r="I123" s="149"/>
      <c r="J123" s="149"/>
      <c r="K123" s="149"/>
      <c r="L123" s="149"/>
      <c r="M123" s="461"/>
    </row>
    <row r="124" spans="1:13" hidden="1">
      <c r="A124" s="449"/>
      <c r="B124" s="450"/>
      <c r="C124" s="176"/>
      <c r="D124" s="174"/>
      <c r="E124" s="175"/>
      <c r="F124" s="174"/>
      <c r="G124" s="159" t="s">
        <v>385</v>
      </c>
      <c r="H124" s="154">
        <f>+H117+H121</f>
        <v>0</v>
      </c>
      <c r="I124" s="149"/>
      <c r="J124" s="149"/>
      <c r="K124" s="149"/>
      <c r="L124" s="149"/>
      <c r="M124" s="110">
        <f>+C117-H124</f>
        <v>0</v>
      </c>
    </row>
    <row r="125" spans="1:13" hidden="1">
      <c r="A125" s="454"/>
      <c r="B125" s="450"/>
      <c r="C125" s="455"/>
      <c r="D125" s="174"/>
      <c r="E125" s="175"/>
      <c r="F125" s="174"/>
      <c r="G125" s="153"/>
      <c r="H125" s="154"/>
      <c r="I125" s="149"/>
      <c r="J125" s="149"/>
      <c r="K125" s="149"/>
      <c r="L125" s="149"/>
      <c r="M125" s="109"/>
    </row>
    <row r="126" spans="1:13" hidden="1">
      <c r="A126" s="454"/>
      <c r="B126" s="450"/>
      <c r="C126" s="455"/>
      <c r="D126" s="177"/>
      <c r="E126" s="178"/>
      <c r="F126" s="177"/>
      <c r="G126" s="449"/>
      <c r="H126" s="176"/>
      <c r="I126" s="152"/>
      <c r="J126" s="152"/>
      <c r="K126" s="152"/>
      <c r="L126" s="152"/>
      <c r="M126" s="109"/>
    </row>
    <row r="127" spans="1:13" hidden="1">
      <c r="A127" s="454"/>
      <c r="B127" s="450"/>
      <c r="C127" s="455"/>
      <c r="D127" s="177"/>
      <c r="E127" s="178"/>
      <c r="F127" s="177"/>
      <c r="G127" s="449"/>
      <c r="H127" s="176"/>
      <c r="I127" s="152"/>
      <c r="J127" s="152"/>
      <c r="K127" s="152"/>
      <c r="L127" s="152"/>
      <c r="M127" s="109"/>
    </row>
    <row r="128" spans="1:13" ht="26.4" hidden="1">
      <c r="A128" s="153" t="s">
        <v>808</v>
      </c>
      <c r="B128" s="157" t="s">
        <v>809</v>
      </c>
      <c r="C128" s="154">
        <f>+'INGRESOS '!C55</f>
        <v>0</v>
      </c>
      <c r="D128" s="174" t="s">
        <v>172</v>
      </c>
      <c r="E128" s="175" t="s">
        <v>342</v>
      </c>
      <c r="F128" s="174"/>
      <c r="G128" s="157" t="s">
        <v>768</v>
      </c>
      <c r="H128" s="154">
        <f>SUM(H129:H129)</f>
        <v>0</v>
      </c>
      <c r="I128" s="149"/>
      <c r="J128" s="149"/>
      <c r="K128" s="149"/>
      <c r="L128" s="149"/>
      <c r="M128" s="111"/>
    </row>
    <row r="129" spans="1:13" hidden="1">
      <c r="A129" s="153"/>
      <c r="B129" s="157"/>
      <c r="C129" s="154"/>
      <c r="D129" s="174"/>
      <c r="E129" s="175"/>
      <c r="F129" s="174"/>
      <c r="G129" s="150" t="s">
        <v>890</v>
      </c>
      <c r="H129" s="151">
        <f>SUM(I129:L129)</f>
        <v>0</v>
      </c>
      <c r="I129" s="151">
        <v>0</v>
      </c>
      <c r="J129" s="151"/>
      <c r="K129" s="151"/>
      <c r="L129" s="151"/>
      <c r="M129" s="111"/>
    </row>
    <row r="130" spans="1:13" hidden="1">
      <c r="A130" s="153"/>
      <c r="B130" s="157"/>
      <c r="C130" s="154"/>
      <c r="D130" s="174"/>
      <c r="E130" s="175"/>
      <c r="F130" s="174"/>
      <c r="G130" s="159"/>
      <c r="H130" s="154"/>
      <c r="I130" s="149"/>
      <c r="J130" s="149"/>
      <c r="K130" s="149"/>
      <c r="L130" s="149"/>
      <c r="M130" s="110"/>
    </row>
    <row r="131" spans="1:13" hidden="1">
      <c r="A131" s="449"/>
      <c r="B131" s="450"/>
      <c r="C131" s="176"/>
      <c r="D131" s="177"/>
      <c r="E131" s="178"/>
      <c r="F131" s="177"/>
      <c r="G131" s="159" t="s">
        <v>385</v>
      </c>
      <c r="H131" s="154">
        <f>+H128</f>
        <v>0</v>
      </c>
      <c r="I131" s="149"/>
      <c r="J131" s="152"/>
      <c r="K131" s="152"/>
      <c r="L131" s="152"/>
      <c r="M131" s="110">
        <f>+C128-H131</f>
        <v>0</v>
      </c>
    </row>
    <row r="132" spans="1:13" hidden="1">
      <c r="A132" s="454"/>
      <c r="B132" s="450"/>
      <c r="C132" s="455"/>
      <c r="D132" s="177"/>
      <c r="E132" s="178"/>
      <c r="F132" s="177"/>
      <c r="G132" s="153"/>
      <c r="H132" s="154"/>
      <c r="I132" s="149"/>
      <c r="J132" s="152"/>
      <c r="K132" s="152"/>
      <c r="L132" s="152"/>
      <c r="M132" s="109"/>
    </row>
    <row r="133" spans="1:13" hidden="1">
      <c r="A133" s="454"/>
      <c r="B133" s="450"/>
      <c r="C133" s="455"/>
      <c r="D133" s="177"/>
      <c r="E133" s="178"/>
      <c r="F133" s="177"/>
      <c r="G133" s="153"/>
      <c r="H133" s="154"/>
      <c r="I133" s="149"/>
      <c r="J133" s="152"/>
      <c r="K133" s="152"/>
      <c r="L133" s="152"/>
      <c r="M133" s="109"/>
    </row>
    <row r="134" spans="1:13" hidden="1">
      <c r="A134" s="454"/>
      <c r="B134" s="450"/>
      <c r="C134" s="455"/>
      <c r="D134" s="177"/>
      <c r="E134" s="178"/>
      <c r="F134" s="177"/>
      <c r="G134" s="449"/>
      <c r="H134" s="176"/>
      <c r="I134" s="152"/>
      <c r="J134" s="152"/>
      <c r="K134" s="152"/>
      <c r="L134" s="152"/>
      <c r="M134" s="109"/>
    </row>
    <row r="135" spans="1:13" ht="26.4" hidden="1">
      <c r="A135" s="147" t="s">
        <v>810</v>
      </c>
      <c r="B135" s="157" t="s">
        <v>811</v>
      </c>
      <c r="C135" s="148">
        <f>+'INGRESOS '!C56</f>
        <v>0</v>
      </c>
      <c r="D135" s="174" t="s">
        <v>172</v>
      </c>
      <c r="E135" s="175" t="s">
        <v>192</v>
      </c>
      <c r="F135" s="174"/>
      <c r="G135" s="157" t="s">
        <v>582</v>
      </c>
      <c r="H135" s="154">
        <f>+H136</f>
        <v>0</v>
      </c>
      <c r="I135" s="149"/>
      <c r="J135" s="149"/>
      <c r="K135" s="149"/>
      <c r="L135" s="149"/>
      <c r="M135" s="109"/>
    </row>
    <row r="136" spans="1:13" hidden="1">
      <c r="A136" s="147"/>
      <c r="B136" s="157"/>
      <c r="C136" s="148"/>
      <c r="D136" s="174"/>
      <c r="E136" s="175"/>
      <c r="F136" s="174"/>
      <c r="G136" s="150" t="s">
        <v>890</v>
      </c>
      <c r="H136" s="149">
        <f>SUM(I136:L136)</f>
        <v>0</v>
      </c>
      <c r="I136" s="149">
        <v>0</v>
      </c>
      <c r="J136" s="149"/>
      <c r="K136" s="149"/>
      <c r="L136" s="149"/>
      <c r="M136" s="109"/>
    </row>
    <row r="137" spans="1:13" hidden="1">
      <c r="A137" s="147"/>
      <c r="B137" s="157"/>
      <c r="C137" s="148"/>
      <c r="D137" s="174"/>
      <c r="E137" s="175"/>
      <c r="F137" s="174"/>
      <c r="G137" s="153"/>
      <c r="H137" s="154"/>
      <c r="I137" s="149"/>
      <c r="J137" s="149"/>
      <c r="K137" s="149"/>
      <c r="L137" s="149"/>
      <c r="M137" s="109"/>
    </row>
    <row r="138" spans="1:13" hidden="1">
      <c r="A138" s="147"/>
      <c r="B138" s="157"/>
      <c r="C138" s="148"/>
      <c r="D138" s="174"/>
      <c r="E138" s="175"/>
      <c r="F138" s="174"/>
      <c r="G138" s="159" t="s">
        <v>385</v>
      </c>
      <c r="H138" s="154">
        <f>+H135</f>
        <v>0</v>
      </c>
      <c r="I138" s="149"/>
      <c r="J138" s="149"/>
      <c r="K138" s="149"/>
      <c r="L138" s="149"/>
      <c r="M138" s="112">
        <f>+C135-H138</f>
        <v>0</v>
      </c>
    </row>
    <row r="139" spans="1:13" hidden="1">
      <c r="A139" s="147"/>
      <c r="B139" s="157"/>
      <c r="C139" s="148"/>
      <c r="D139" s="174"/>
      <c r="E139" s="175"/>
      <c r="F139" s="174"/>
      <c r="G139" s="153"/>
      <c r="H139" s="154"/>
      <c r="I139" s="149"/>
      <c r="J139" s="149"/>
      <c r="K139" s="149"/>
      <c r="L139" s="149"/>
      <c r="M139" s="109"/>
    </row>
    <row r="140" spans="1:13" hidden="1">
      <c r="A140" s="147"/>
      <c r="B140" s="157"/>
      <c r="C140" s="148"/>
      <c r="D140" s="174"/>
      <c r="E140" s="175"/>
      <c r="F140" s="174"/>
      <c r="G140" s="153"/>
      <c r="H140" s="154"/>
      <c r="I140" s="149"/>
      <c r="J140" s="149"/>
      <c r="K140" s="149"/>
      <c r="L140" s="149"/>
      <c r="M140" s="109"/>
    </row>
    <row r="141" spans="1:13" hidden="1">
      <c r="A141" s="147"/>
      <c r="B141" s="157"/>
      <c r="C141" s="148"/>
      <c r="D141" s="174"/>
      <c r="E141" s="175"/>
      <c r="F141" s="174"/>
      <c r="G141" s="153"/>
      <c r="H141" s="154"/>
      <c r="I141" s="149"/>
      <c r="J141" s="149"/>
      <c r="K141" s="149"/>
      <c r="L141" s="149"/>
      <c r="M141" s="109"/>
    </row>
    <row r="142" spans="1:13" hidden="1">
      <c r="A142" s="153" t="s">
        <v>812</v>
      </c>
      <c r="B142" s="157" t="s">
        <v>813</v>
      </c>
      <c r="C142" s="154">
        <f>+'INGRESOS '!C62</f>
        <v>0</v>
      </c>
      <c r="D142" s="174" t="s">
        <v>172</v>
      </c>
      <c r="E142" s="175" t="s">
        <v>194</v>
      </c>
      <c r="F142" s="174"/>
      <c r="G142" s="153" t="s">
        <v>554</v>
      </c>
      <c r="H142" s="154">
        <f>SUM(H143:H144)</f>
        <v>0</v>
      </c>
      <c r="I142" s="149"/>
      <c r="J142" s="149"/>
      <c r="K142" s="149"/>
      <c r="L142" s="149"/>
      <c r="M142" s="111"/>
    </row>
    <row r="143" spans="1:13" hidden="1">
      <c r="A143" s="153"/>
      <c r="B143" s="157"/>
      <c r="C143" s="154"/>
      <c r="D143" s="174"/>
      <c r="E143" s="175"/>
      <c r="F143" s="174"/>
      <c r="G143" s="150" t="s">
        <v>890</v>
      </c>
      <c r="H143" s="151">
        <f>SUM(I143:L143)</f>
        <v>0</v>
      </c>
      <c r="I143" s="151">
        <v>0</v>
      </c>
      <c r="J143" s="151"/>
      <c r="K143" s="151"/>
      <c r="L143" s="151"/>
      <c r="M143" s="110"/>
    </row>
    <row r="144" spans="1:13" hidden="1">
      <c r="A144" s="153"/>
      <c r="B144" s="157"/>
      <c r="C144" s="154"/>
      <c r="D144" s="174"/>
      <c r="E144" s="175"/>
      <c r="F144" s="174"/>
      <c r="G144" s="150" t="s">
        <v>576</v>
      </c>
      <c r="H144" s="151">
        <f>SUM(I144:L144)</f>
        <v>0</v>
      </c>
      <c r="I144" s="151">
        <v>0</v>
      </c>
      <c r="J144" s="151"/>
      <c r="K144" s="151"/>
      <c r="L144" s="151"/>
      <c r="M144" s="110"/>
    </row>
    <row r="145" spans="1:13" hidden="1">
      <c r="A145" s="153"/>
      <c r="B145" s="157"/>
      <c r="C145" s="154"/>
      <c r="D145" s="174"/>
      <c r="E145" s="175"/>
      <c r="F145" s="174"/>
      <c r="G145" s="155"/>
      <c r="H145" s="151"/>
      <c r="I145" s="149"/>
      <c r="J145" s="155"/>
      <c r="K145" s="149"/>
      <c r="L145" s="149"/>
      <c r="M145" s="111"/>
    </row>
    <row r="146" spans="1:13" hidden="1">
      <c r="A146" s="153"/>
      <c r="B146" s="157"/>
      <c r="C146" s="154"/>
      <c r="D146" s="174"/>
      <c r="E146" s="175"/>
      <c r="F146" s="174"/>
      <c r="G146" s="159" t="s">
        <v>385</v>
      </c>
      <c r="H146" s="154">
        <f>+H142</f>
        <v>0</v>
      </c>
      <c r="I146" s="149"/>
      <c r="J146" s="149"/>
      <c r="K146" s="149"/>
      <c r="L146" s="149"/>
      <c r="M146" s="110">
        <f>+C142-H146</f>
        <v>0</v>
      </c>
    </row>
    <row r="147" spans="1:13" hidden="1">
      <c r="A147" s="147"/>
      <c r="B147" s="157"/>
      <c r="C147" s="148"/>
      <c r="D147" s="174"/>
      <c r="E147" s="175"/>
      <c r="F147" s="174"/>
      <c r="G147" s="153"/>
      <c r="H147" s="154"/>
      <c r="I147" s="149"/>
      <c r="J147" s="149"/>
      <c r="K147" s="149"/>
      <c r="L147" s="149"/>
      <c r="M147" s="109"/>
    </row>
    <row r="148" spans="1:13" hidden="1">
      <c r="A148" s="454"/>
      <c r="B148" s="450"/>
      <c r="C148" s="455"/>
      <c r="D148" s="177"/>
      <c r="E148" s="178"/>
      <c r="F148" s="177"/>
      <c r="G148" s="449"/>
      <c r="H148" s="176"/>
      <c r="I148" s="152"/>
      <c r="J148" s="152"/>
      <c r="K148" s="152"/>
      <c r="L148" s="152"/>
      <c r="M148" s="109"/>
    </row>
    <row r="149" spans="1:13" hidden="1">
      <c r="A149" s="147"/>
      <c r="B149" s="157"/>
      <c r="C149" s="148"/>
      <c r="D149" s="174"/>
      <c r="E149" s="175"/>
      <c r="F149" s="174"/>
      <c r="G149" s="153"/>
      <c r="H149" s="154"/>
      <c r="I149" s="149"/>
      <c r="J149" s="149"/>
      <c r="K149" s="149"/>
      <c r="L149" s="149"/>
      <c r="M149" s="109"/>
    </row>
    <row r="150" spans="1:13" hidden="1">
      <c r="A150" s="153" t="s">
        <v>820</v>
      </c>
      <c r="B150" s="157" t="s">
        <v>821</v>
      </c>
      <c r="C150" s="154">
        <f>+'INGRESOS '!C68</f>
        <v>0</v>
      </c>
      <c r="D150" s="174" t="s">
        <v>172</v>
      </c>
      <c r="E150" s="175" t="s">
        <v>193</v>
      </c>
      <c r="F150" s="174"/>
      <c r="G150" s="153" t="s">
        <v>393</v>
      </c>
      <c r="H150" s="154">
        <f>SUM(H151:H152)</f>
        <v>0</v>
      </c>
      <c r="I150" s="149"/>
      <c r="J150" s="149"/>
      <c r="K150" s="149"/>
      <c r="L150" s="149"/>
      <c r="M150" s="447"/>
    </row>
    <row r="151" spans="1:13" hidden="1">
      <c r="A151" s="153"/>
      <c r="B151" s="157"/>
      <c r="C151" s="154"/>
      <c r="D151" s="174"/>
      <c r="E151" s="175"/>
      <c r="F151" s="174"/>
      <c r="G151" s="150" t="s">
        <v>890</v>
      </c>
      <c r="H151" s="151">
        <f>SUM(I151:L151)</f>
        <v>0</v>
      </c>
      <c r="I151" s="151">
        <v>0</v>
      </c>
      <c r="J151" s="151"/>
      <c r="K151" s="151"/>
      <c r="L151" s="151"/>
      <c r="M151" s="110"/>
    </row>
    <row r="152" spans="1:13" hidden="1">
      <c r="A152" s="153"/>
      <c r="B152" s="157"/>
      <c r="C152" s="154"/>
      <c r="D152" s="174"/>
      <c r="E152" s="175"/>
      <c r="F152" s="174"/>
      <c r="G152" s="150" t="s">
        <v>576</v>
      </c>
      <c r="H152" s="151">
        <f>SUM(I152:L152)</f>
        <v>0</v>
      </c>
      <c r="I152" s="151">
        <v>0</v>
      </c>
      <c r="J152" s="151"/>
      <c r="K152" s="151"/>
      <c r="L152" s="151"/>
      <c r="M152" s="110"/>
    </row>
    <row r="153" spans="1:13" hidden="1">
      <c r="A153" s="153"/>
      <c r="B153" s="157"/>
      <c r="C153" s="154"/>
      <c r="D153" s="174"/>
      <c r="E153" s="175"/>
      <c r="F153" s="174"/>
      <c r="G153" s="158"/>
      <c r="H153" s="149"/>
      <c r="I153" s="149"/>
      <c r="J153" s="149"/>
      <c r="K153" s="149"/>
      <c r="L153" s="149"/>
      <c r="M153" s="462"/>
    </row>
    <row r="154" spans="1:13" hidden="1">
      <c r="A154" s="153"/>
      <c r="B154" s="157"/>
      <c r="C154" s="154"/>
      <c r="D154" s="174"/>
      <c r="E154" s="175"/>
      <c r="F154" s="174"/>
      <c r="G154" s="159" t="s">
        <v>385</v>
      </c>
      <c r="H154" s="154">
        <f>+H150</f>
        <v>0</v>
      </c>
      <c r="I154" s="149"/>
      <c r="J154" s="149"/>
      <c r="K154" s="149"/>
      <c r="L154" s="149"/>
      <c r="M154" s="110">
        <f>+C150-H154</f>
        <v>0</v>
      </c>
    </row>
    <row r="155" spans="1:13" hidden="1">
      <c r="A155" s="454"/>
      <c r="B155" s="450"/>
      <c r="C155" s="455"/>
      <c r="D155" s="177"/>
      <c r="E155" s="178"/>
      <c r="F155" s="177"/>
      <c r="G155" s="449"/>
      <c r="H155" s="176"/>
      <c r="I155" s="152"/>
      <c r="J155" s="152"/>
      <c r="K155" s="152"/>
      <c r="L155" s="152"/>
      <c r="M155" s="109"/>
    </row>
    <row r="156" spans="1:13" hidden="1">
      <c r="A156" s="454"/>
      <c r="B156" s="450"/>
      <c r="C156" s="455"/>
      <c r="D156" s="177"/>
      <c r="E156" s="178"/>
      <c r="F156" s="177"/>
      <c r="G156" s="449"/>
      <c r="H156" s="176"/>
      <c r="I156" s="152"/>
      <c r="J156" s="152"/>
      <c r="K156" s="152"/>
      <c r="L156" s="152"/>
      <c r="M156" s="109"/>
    </row>
    <row r="157" spans="1:13" hidden="1">
      <c r="A157" s="454"/>
      <c r="B157" s="450"/>
      <c r="C157" s="455"/>
      <c r="D157" s="177"/>
      <c r="E157" s="178"/>
      <c r="F157" s="177"/>
      <c r="G157" s="449"/>
      <c r="H157" s="176"/>
      <c r="I157" s="152"/>
      <c r="J157" s="152"/>
      <c r="K157" s="152"/>
      <c r="L157" s="152"/>
      <c r="M157" s="109"/>
    </row>
    <row r="158" spans="1:13" s="111" customFormat="1" hidden="1">
      <c r="A158" s="153" t="s">
        <v>826</v>
      </c>
      <c r="B158" s="157" t="s">
        <v>827</v>
      </c>
      <c r="C158" s="154">
        <f>+'INGRESOS '!C71</f>
        <v>0</v>
      </c>
      <c r="D158" s="174" t="s">
        <v>172</v>
      </c>
      <c r="E158" s="175" t="s">
        <v>191</v>
      </c>
      <c r="F158" s="174"/>
      <c r="G158" s="153" t="s">
        <v>724</v>
      </c>
      <c r="H158" s="154">
        <f>SUM(H159:H162)</f>
        <v>0</v>
      </c>
      <c r="I158" s="149"/>
      <c r="J158" s="149"/>
      <c r="K158" s="149"/>
      <c r="L158" s="149"/>
    </row>
    <row r="159" spans="1:13" s="111" customFormat="1" hidden="1">
      <c r="A159" s="153"/>
      <c r="B159" s="157"/>
      <c r="C159" s="154"/>
      <c r="D159" s="174"/>
      <c r="E159" s="175"/>
      <c r="F159" s="174"/>
      <c r="G159" s="150" t="s">
        <v>890</v>
      </c>
      <c r="H159" s="151">
        <f t="shared" ref="H159:H162" si="4">SUM(I159:L159)</f>
        <v>0</v>
      </c>
      <c r="I159" s="151"/>
      <c r="J159" s="151"/>
      <c r="K159" s="151"/>
      <c r="L159" s="151"/>
    </row>
    <row r="160" spans="1:13" s="111" customFormat="1" hidden="1">
      <c r="A160" s="153"/>
      <c r="B160" s="157"/>
      <c r="C160" s="154"/>
      <c r="D160" s="174"/>
      <c r="E160" s="175"/>
      <c r="F160" s="174"/>
      <c r="G160" s="150" t="s">
        <v>576</v>
      </c>
      <c r="H160" s="151">
        <f t="shared" si="4"/>
        <v>0</v>
      </c>
      <c r="I160" s="151"/>
      <c r="J160" s="151"/>
      <c r="K160" s="151"/>
      <c r="L160" s="151"/>
    </row>
    <row r="161" spans="1:13" s="111" customFormat="1" hidden="1">
      <c r="A161" s="153"/>
      <c r="B161" s="157"/>
      <c r="C161" s="154"/>
      <c r="D161" s="174"/>
      <c r="E161" s="175"/>
      <c r="F161" s="174"/>
      <c r="G161" s="150" t="s">
        <v>578</v>
      </c>
      <c r="H161" s="151">
        <f t="shared" si="4"/>
        <v>0</v>
      </c>
      <c r="I161" s="151"/>
      <c r="J161" s="151">
        <v>0</v>
      </c>
      <c r="K161" s="151"/>
      <c r="L161" s="151"/>
    </row>
    <row r="162" spans="1:13" s="111" customFormat="1" hidden="1">
      <c r="A162" s="153"/>
      <c r="B162" s="157"/>
      <c r="C162" s="154"/>
      <c r="D162" s="174"/>
      <c r="E162" s="175"/>
      <c r="F162" s="174"/>
      <c r="G162" s="150" t="s">
        <v>767</v>
      </c>
      <c r="H162" s="151">
        <f t="shared" si="4"/>
        <v>0</v>
      </c>
      <c r="I162" s="151"/>
      <c r="J162" s="151"/>
      <c r="K162" s="151"/>
      <c r="L162" s="151"/>
    </row>
    <row r="163" spans="1:13" s="111" customFormat="1" hidden="1">
      <c r="A163" s="153"/>
      <c r="B163" s="157"/>
      <c r="C163" s="154"/>
      <c r="D163" s="174"/>
      <c r="E163" s="175"/>
      <c r="F163" s="174"/>
      <c r="G163" s="158"/>
      <c r="H163" s="149"/>
      <c r="I163" s="149"/>
      <c r="J163" s="149"/>
      <c r="K163" s="149"/>
      <c r="L163" s="149"/>
      <c r="M163" s="462"/>
    </row>
    <row r="164" spans="1:13" s="111" customFormat="1" ht="26.4" hidden="1">
      <c r="A164" s="153"/>
      <c r="B164" s="157"/>
      <c r="C164" s="154"/>
      <c r="D164" s="174" t="s">
        <v>172</v>
      </c>
      <c r="E164" s="175" t="s">
        <v>191</v>
      </c>
      <c r="F164" s="174"/>
      <c r="G164" s="157" t="s">
        <v>892</v>
      </c>
      <c r="H164" s="154">
        <f>SUM(H165:H165)</f>
        <v>0</v>
      </c>
      <c r="I164" s="149"/>
      <c r="J164" s="149"/>
      <c r="K164" s="149"/>
      <c r="L164" s="149"/>
      <c r="M164" s="462"/>
    </row>
    <row r="165" spans="1:13" s="111" customFormat="1" hidden="1">
      <c r="A165" s="153"/>
      <c r="B165" s="157"/>
      <c r="C165" s="154"/>
      <c r="D165" s="174"/>
      <c r="E165" s="175"/>
      <c r="F165" s="174"/>
      <c r="G165" s="150" t="s">
        <v>891</v>
      </c>
      <c r="H165" s="151">
        <f>SUM(I165:L165)</f>
        <v>0</v>
      </c>
      <c r="I165" s="149"/>
      <c r="J165" s="149"/>
      <c r="K165" s="149"/>
      <c r="L165" s="149"/>
      <c r="M165" s="110"/>
    </row>
    <row r="166" spans="1:13" s="111" customFormat="1" hidden="1">
      <c r="A166" s="153"/>
      <c r="B166" s="157"/>
      <c r="C166" s="154"/>
      <c r="D166" s="174"/>
      <c r="E166" s="175"/>
      <c r="F166" s="174"/>
      <c r="G166" s="155"/>
      <c r="H166" s="151"/>
      <c r="I166" s="149"/>
      <c r="J166" s="149"/>
      <c r="K166" s="149"/>
      <c r="L166" s="149"/>
    </row>
    <row r="167" spans="1:13" s="111" customFormat="1" hidden="1">
      <c r="A167" s="153"/>
      <c r="B167" s="157"/>
      <c r="C167" s="154"/>
      <c r="D167" s="174"/>
      <c r="E167" s="175"/>
      <c r="F167" s="174"/>
      <c r="G167" s="159" t="s">
        <v>385</v>
      </c>
      <c r="H167" s="154">
        <f>+H158+H164</f>
        <v>0</v>
      </c>
      <c r="I167" s="149"/>
      <c r="J167" s="149"/>
      <c r="K167" s="149"/>
      <c r="L167" s="149"/>
      <c r="M167" s="110">
        <f>+C158-H167</f>
        <v>0</v>
      </c>
    </row>
    <row r="168" spans="1:13" hidden="1">
      <c r="A168" s="454"/>
      <c r="B168" s="450"/>
      <c r="C168" s="455"/>
      <c r="D168" s="177"/>
      <c r="E168" s="178"/>
      <c r="F168" s="177"/>
      <c r="G168" s="449"/>
      <c r="H168" s="176"/>
      <c r="I168" s="152"/>
      <c r="J168" s="152"/>
      <c r="K168" s="152"/>
      <c r="L168" s="152"/>
      <c r="M168" s="109"/>
    </row>
    <row r="169" spans="1:13" hidden="1">
      <c r="A169" s="454"/>
      <c r="B169" s="450"/>
      <c r="C169" s="455"/>
      <c r="D169" s="177"/>
      <c r="E169" s="178"/>
      <c r="F169" s="177"/>
      <c r="G169" s="449"/>
      <c r="H169" s="176"/>
      <c r="I169" s="152"/>
      <c r="J169" s="152"/>
      <c r="K169" s="152"/>
      <c r="L169" s="152"/>
      <c r="M169" s="109"/>
    </row>
    <row r="170" spans="1:13" hidden="1">
      <c r="A170" s="454"/>
      <c r="B170" s="450"/>
      <c r="C170" s="455"/>
      <c r="D170" s="177"/>
      <c r="E170" s="178"/>
      <c r="F170" s="177"/>
      <c r="G170" s="449"/>
      <c r="H170" s="176"/>
      <c r="I170" s="152"/>
      <c r="J170" s="152"/>
      <c r="K170" s="152"/>
      <c r="L170" s="152"/>
      <c r="M170" s="109"/>
    </row>
    <row r="171" spans="1:13" s="111" customFormat="1" hidden="1">
      <c r="A171" s="153" t="s">
        <v>828</v>
      </c>
      <c r="B171" s="157" t="s">
        <v>829</v>
      </c>
      <c r="C171" s="154">
        <f>+'INGRESOS '!C72</f>
        <v>0</v>
      </c>
      <c r="D171" s="174" t="s">
        <v>172</v>
      </c>
      <c r="E171" s="175" t="s">
        <v>187</v>
      </c>
      <c r="F171" s="174"/>
      <c r="G171" s="153" t="s">
        <v>431</v>
      </c>
      <c r="H171" s="154">
        <f>SUM(H172:H174)</f>
        <v>0</v>
      </c>
      <c r="I171" s="149"/>
      <c r="J171" s="149"/>
      <c r="K171" s="149"/>
      <c r="L171" s="149"/>
    </row>
    <row r="172" spans="1:13" s="111" customFormat="1" hidden="1">
      <c r="A172" s="153"/>
      <c r="B172" s="157"/>
      <c r="C172" s="154"/>
      <c r="D172" s="174"/>
      <c r="E172" s="175"/>
      <c r="F172" s="174"/>
      <c r="G172" s="150" t="s">
        <v>890</v>
      </c>
      <c r="H172" s="151">
        <f>SUM(I172:L172)</f>
        <v>0</v>
      </c>
      <c r="I172" s="151"/>
      <c r="J172" s="151"/>
      <c r="K172" s="151"/>
      <c r="L172" s="151"/>
    </row>
    <row r="173" spans="1:13" s="111" customFormat="1" hidden="1">
      <c r="A173" s="153"/>
      <c r="B173" s="157"/>
      <c r="C173" s="154"/>
      <c r="D173" s="174"/>
      <c r="E173" s="175"/>
      <c r="F173" s="174"/>
      <c r="G173" s="150" t="s">
        <v>576</v>
      </c>
      <c r="H173" s="151">
        <f>SUM(I173:L173)</f>
        <v>0</v>
      </c>
      <c r="I173" s="151"/>
      <c r="J173" s="151"/>
      <c r="K173" s="151"/>
      <c r="L173" s="151"/>
    </row>
    <row r="174" spans="1:13" s="111" customFormat="1" hidden="1">
      <c r="A174" s="153"/>
      <c r="B174" s="157"/>
      <c r="C174" s="154"/>
      <c r="D174" s="174"/>
      <c r="E174" s="175"/>
      <c r="F174" s="174"/>
      <c r="G174" s="150" t="s">
        <v>767</v>
      </c>
      <c r="H174" s="151">
        <f>SUM(I174:L174)</f>
        <v>0</v>
      </c>
      <c r="I174" s="151"/>
      <c r="J174" s="151"/>
      <c r="K174" s="151"/>
      <c r="L174" s="151"/>
      <c r="M174" s="110"/>
    </row>
    <row r="175" spans="1:13" s="111" customFormat="1" hidden="1">
      <c r="A175" s="153"/>
      <c r="B175" s="157"/>
      <c r="C175" s="154"/>
      <c r="D175" s="174"/>
      <c r="E175" s="175"/>
      <c r="F175" s="174"/>
      <c r="G175" s="158"/>
      <c r="H175" s="149"/>
      <c r="I175" s="149"/>
      <c r="J175" s="149"/>
      <c r="K175" s="149"/>
      <c r="L175" s="149"/>
      <c r="M175" s="462"/>
    </row>
    <row r="176" spans="1:13" s="111" customFormat="1" ht="26.4" hidden="1">
      <c r="A176" s="153"/>
      <c r="B176" s="157"/>
      <c r="C176" s="154"/>
      <c r="D176" s="174" t="s">
        <v>172</v>
      </c>
      <c r="E176" s="175" t="s">
        <v>187</v>
      </c>
      <c r="F176" s="174"/>
      <c r="G176" s="370" t="s">
        <v>893</v>
      </c>
      <c r="H176" s="154">
        <f>SUM(H177:H177)</f>
        <v>0</v>
      </c>
      <c r="I176" s="149"/>
      <c r="J176" s="149"/>
      <c r="K176" s="149"/>
      <c r="L176" s="149"/>
      <c r="M176" s="463"/>
    </row>
    <row r="177" spans="1:13" s="111" customFormat="1" hidden="1">
      <c r="A177" s="153"/>
      <c r="B177" s="157"/>
      <c r="C177" s="154"/>
      <c r="D177" s="174"/>
      <c r="E177" s="175"/>
      <c r="F177" s="174"/>
      <c r="G177" s="150" t="s">
        <v>578</v>
      </c>
      <c r="H177" s="151">
        <f>SUM(I177:L177)</f>
        <v>0</v>
      </c>
      <c r="I177" s="149"/>
      <c r="J177" s="149">
        <v>0</v>
      </c>
      <c r="K177" s="149"/>
      <c r="L177" s="149"/>
    </row>
    <row r="178" spans="1:13" s="111" customFormat="1" hidden="1">
      <c r="A178" s="153"/>
      <c r="B178" s="157"/>
      <c r="C178" s="154"/>
      <c r="D178" s="174"/>
      <c r="E178" s="175"/>
      <c r="F178" s="174"/>
      <c r="G178" s="155"/>
      <c r="H178" s="151"/>
      <c r="I178" s="149"/>
      <c r="J178" s="149"/>
      <c r="K178" s="149"/>
      <c r="L178" s="149"/>
    </row>
    <row r="179" spans="1:13" s="111" customFormat="1" hidden="1">
      <c r="A179" s="153"/>
      <c r="B179" s="157"/>
      <c r="C179" s="154"/>
      <c r="D179" s="174"/>
      <c r="E179" s="175"/>
      <c r="F179" s="174"/>
      <c r="G179" s="159" t="s">
        <v>385</v>
      </c>
      <c r="H179" s="154">
        <f>+H171+H176</f>
        <v>0</v>
      </c>
      <c r="I179" s="149"/>
      <c r="J179" s="149"/>
      <c r="K179" s="149"/>
      <c r="L179" s="149"/>
      <c r="M179" s="110">
        <f>+C171-H179</f>
        <v>0</v>
      </c>
    </row>
    <row r="180" spans="1:13" hidden="1">
      <c r="A180" s="454"/>
      <c r="B180" s="450"/>
      <c r="C180" s="455"/>
      <c r="D180" s="177"/>
      <c r="E180" s="178"/>
      <c r="F180" s="177"/>
      <c r="G180" s="449"/>
      <c r="H180" s="176"/>
      <c r="I180" s="152"/>
      <c r="J180" s="152"/>
      <c r="K180" s="152"/>
      <c r="L180" s="152"/>
      <c r="M180" s="109"/>
    </row>
    <row r="181" spans="1:13" hidden="1">
      <c r="A181" s="454"/>
      <c r="B181" s="450"/>
      <c r="C181" s="455"/>
      <c r="D181" s="177"/>
      <c r="E181" s="178"/>
      <c r="F181" s="177"/>
      <c r="G181" s="449"/>
      <c r="H181" s="176"/>
      <c r="I181" s="152"/>
      <c r="J181" s="152"/>
      <c r="K181" s="152"/>
      <c r="L181" s="152"/>
      <c r="M181" s="109"/>
    </row>
    <row r="182" spans="1:13" hidden="1">
      <c r="A182" s="454"/>
      <c r="B182" s="450"/>
      <c r="C182" s="455"/>
      <c r="D182" s="177"/>
      <c r="E182" s="178"/>
      <c r="F182" s="177"/>
      <c r="G182" s="449"/>
      <c r="H182" s="176"/>
      <c r="I182" s="152"/>
      <c r="J182" s="152"/>
      <c r="K182" s="152"/>
      <c r="L182" s="152"/>
      <c r="M182" s="109"/>
    </row>
    <row r="183" spans="1:13" ht="26.4" hidden="1">
      <c r="A183" s="147" t="s">
        <v>830</v>
      </c>
      <c r="B183" s="157" t="s">
        <v>831</v>
      </c>
      <c r="C183" s="148">
        <f>+'INGRESOS '!C73</f>
        <v>0</v>
      </c>
      <c r="D183" s="174" t="s">
        <v>172</v>
      </c>
      <c r="E183" s="175" t="s">
        <v>907</v>
      </c>
      <c r="F183" s="174"/>
      <c r="G183" s="153" t="s">
        <v>969</v>
      </c>
      <c r="H183" s="154">
        <f>+H184</f>
        <v>0</v>
      </c>
      <c r="I183" s="149"/>
      <c r="J183" s="149"/>
      <c r="K183" s="149"/>
      <c r="L183" s="149"/>
      <c r="M183" s="109"/>
    </row>
    <row r="184" spans="1:13" hidden="1">
      <c r="A184" s="147"/>
      <c r="B184" s="157"/>
      <c r="C184" s="148"/>
      <c r="D184" s="174"/>
      <c r="E184" s="175"/>
      <c r="F184" s="174"/>
      <c r="G184" s="150" t="s">
        <v>576</v>
      </c>
      <c r="H184" s="149">
        <f>SUM(I184:L184)</f>
        <v>0</v>
      </c>
      <c r="I184" s="149">
        <v>0</v>
      </c>
      <c r="J184" s="149"/>
      <c r="K184" s="149"/>
      <c r="L184" s="149"/>
      <c r="M184" s="109"/>
    </row>
    <row r="185" spans="1:13" hidden="1">
      <c r="A185" s="147"/>
      <c r="B185" s="157"/>
      <c r="C185" s="148"/>
      <c r="D185" s="174"/>
      <c r="E185" s="175"/>
      <c r="F185" s="174"/>
      <c r="G185" s="153"/>
      <c r="H185" s="154"/>
      <c r="I185" s="149"/>
      <c r="J185" s="149"/>
      <c r="K185" s="149"/>
      <c r="L185" s="149"/>
      <c r="M185" s="109"/>
    </row>
    <row r="186" spans="1:13" hidden="1">
      <c r="A186" s="147"/>
      <c r="B186" s="157"/>
      <c r="C186" s="148"/>
      <c r="D186" s="174"/>
      <c r="E186" s="175"/>
      <c r="F186" s="174"/>
      <c r="G186" s="159" t="s">
        <v>385</v>
      </c>
      <c r="H186" s="154">
        <f>+H183</f>
        <v>0</v>
      </c>
      <c r="I186" s="149"/>
      <c r="J186" s="149"/>
      <c r="K186" s="149"/>
      <c r="L186" s="149"/>
      <c r="M186" s="112">
        <f>+C183-H186</f>
        <v>0</v>
      </c>
    </row>
    <row r="187" spans="1:13" hidden="1">
      <c r="A187" s="454"/>
      <c r="B187" s="450"/>
      <c r="C187" s="455"/>
      <c r="D187" s="177"/>
      <c r="E187" s="178"/>
      <c r="F187" s="177"/>
      <c r="G187" s="449"/>
      <c r="H187" s="176"/>
      <c r="I187" s="152"/>
      <c r="J187" s="152"/>
      <c r="K187" s="152"/>
      <c r="L187" s="152"/>
      <c r="M187" s="109"/>
    </row>
    <row r="188" spans="1:13" hidden="1">
      <c r="A188" s="454"/>
      <c r="B188" s="450"/>
      <c r="C188" s="455"/>
      <c r="D188" s="177"/>
      <c r="E188" s="178"/>
      <c r="F188" s="177"/>
      <c r="G188" s="449"/>
      <c r="H188" s="176"/>
      <c r="I188" s="152"/>
      <c r="J188" s="152"/>
      <c r="K188" s="152"/>
      <c r="L188" s="152"/>
      <c r="M188" s="109"/>
    </row>
    <row r="189" spans="1:13" hidden="1">
      <c r="A189" s="454"/>
      <c r="B189" s="450"/>
      <c r="C189" s="455"/>
      <c r="D189" s="177"/>
      <c r="E189" s="178"/>
      <c r="F189" s="177"/>
      <c r="G189" s="449"/>
      <c r="H189" s="176"/>
      <c r="I189" s="152"/>
      <c r="J189" s="152"/>
      <c r="K189" s="152"/>
      <c r="L189" s="152"/>
      <c r="M189" s="109"/>
    </row>
    <row r="190" spans="1:13" ht="26.4" hidden="1">
      <c r="A190" s="147" t="s">
        <v>832</v>
      </c>
      <c r="B190" s="157" t="s">
        <v>833</v>
      </c>
      <c r="C190" s="148">
        <f>+'INGRESOS '!C74</f>
        <v>0</v>
      </c>
      <c r="D190" s="174" t="s">
        <v>172</v>
      </c>
      <c r="E190" s="175" t="s">
        <v>188</v>
      </c>
      <c r="F190" s="174"/>
      <c r="G190" s="153" t="s">
        <v>968</v>
      </c>
      <c r="H190" s="154">
        <f>+H191</f>
        <v>0</v>
      </c>
      <c r="I190" s="149"/>
      <c r="J190" s="149"/>
      <c r="K190" s="149"/>
      <c r="L190" s="149"/>
      <c r="M190" s="109"/>
    </row>
    <row r="191" spans="1:13" hidden="1">
      <c r="A191" s="147"/>
      <c r="B191" s="157"/>
      <c r="C191" s="148"/>
      <c r="D191" s="174"/>
      <c r="E191" s="175"/>
      <c r="F191" s="174"/>
      <c r="G191" s="150" t="s">
        <v>890</v>
      </c>
      <c r="H191" s="149">
        <f>SUM(I191:L191)</f>
        <v>0</v>
      </c>
      <c r="I191" s="149">
        <v>0</v>
      </c>
      <c r="J191" s="149"/>
      <c r="K191" s="149"/>
      <c r="L191" s="149"/>
      <c r="M191" s="109"/>
    </row>
    <row r="192" spans="1:13" hidden="1">
      <c r="A192" s="147"/>
      <c r="B192" s="157"/>
      <c r="C192" s="148"/>
      <c r="D192" s="174"/>
      <c r="E192" s="175"/>
      <c r="F192" s="174"/>
      <c r="G192" s="153"/>
      <c r="H192" s="154"/>
      <c r="I192" s="149"/>
      <c r="J192" s="149"/>
      <c r="K192" s="149"/>
      <c r="L192" s="149"/>
      <c r="M192" s="109"/>
    </row>
    <row r="193" spans="1:13" hidden="1">
      <c r="A193" s="147"/>
      <c r="B193" s="157"/>
      <c r="C193" s="148"/>
      <c r="D193" s="174"/>
      <c r="E193" s="175"/>
      <c r="F193" s="174"/>
      <c r="G193" s="159" t="s">
        <v>385</v>
      </c>
      <c r="H193" s="154">
        <f>+H190</f>
        <v>0</v>
      </c>
      <c r="I193" s="149"/>
      <c r="J193" s="149"/>
      <c r="K193" s="149"/>
      <c r="L193" s="149"/>
      <c r="M193" s="112">
        <f>+C190-H193</f>
        <v>0</v>
      </c>
    </row>
    <row r="194" spans="1:13" hidden="1">
      <c r="A194" s="454"/>
      <c r="B194" s="450"/>
      <c r="C194" s="455"/>
      <c r="D194" s="177"/>
      <c r="E194" s="178"/>
      <c r="F194" s="177"/>
      <c r="G194" s="449"/>
      <c r="H194" s="176"/>
      <c r="I194" s="152"/>
      <c r="J194" s="152"/>
      <c r="K194" s="152"/>
      <c r="L194" s="152"/>
      <c r="M194" s="109"/>
    </row>
    <row r="195" spans="1:13" hidden="1">
      <c r="A195" s="454"/>
      <c r="B195" s="450"/>
      <c r="C195" s="455"/>
      <c r="D195" s="177"/>
      <c r="E195" s="178"/>
      <c r="F195" s="177"/>
      <c r="G195" s="449"/>
      <c r="H195" s="176"/>
      <c r="I195" s="152"/>
      <c r="J195" s="152"/>
      <c r="K195" s="152"/>
      <c r="L195" s="152"/>
      <c r="M195" s="109"/>
    </row>
    <row r="196" spans="1:13" hidden="1">
      <c r="A196" s="454"/>
      <c r="B196" s="450"/>
      <c r="C196" s="455"/>
      <c r="D196" s="177"/>
      <c r="E196" s="178"/>
      <c r="F196" s="177"/>
      <c r="G196" s="449"/>
      <c r="H196" s="176"/>
      <c r="I196" s="152"/>
      <c r="J196" s="152"/>
      <c r="K196" s="152"/>
      <c r="L196" s="152"/>
      <c r="M196" s="109"/>
    </row>
    <row r="197" spans="1:13" ht="26.4" hidden="1">
      <c r="A197" s="147" t="s">
        <v>836</v>
      </c>
      <c r="B197" s="157" t="s">
        <v>835</v>
      </c>
      <c r="C197" s="148">
        <f>+'INGRESOS '!C76</f>
        <v>0</v>
      </c>
      <c r="D197" s="174" t="s">
        <v>172</v>
      </c>
      <c r="E197" s="175" t="s">
        <v>760</v>
      </c>
      <c r="F197" s="174"/>
      <c r="G197" s="157" t="s">
        <v>761</v>
      </c>
      <c r="H197" s="154">
        <f>+H198</f>
        <v>0</v>
      </c>
      <c r="I197" s="149"/>
      <c r="J197" s="149"/>
      <c r="K197" s="149"/>
      <c r="L197" s="149"/>
      <c r="M197" s="109"/>
    </row>
    <row r="198" spans="1:13" hidden="1">
      <c r="A198" s="147"/>
      <c r="B198" s="157"/>
      <c r="C198" s="148"/>
      <c r="D198" s="174"/>
      <c r="E198" s="175"/>
      <c r="F198" s="174"/>
      <c r="G198" s="150" t="s">
        <v>890</v>
      </c>
      <c r="H198" s="154">
        <f>SUM(I198:L198)</f>
        <v>0</v>
      </c>
      <c r="I198" s="149">
        <v>0</v>
      </c>
      <c r="J198" s="149"/>
      <c r="K198" s="149"/>
      <c r="L198" s="149"/>
      <c r="M198" s="109"/>
    </row>
    <row r="199" spans="1:13" hidden="1">
      <c r="A199" s="147"/>
      <c r="B199" s="157"/>
      <c r="C199" s="148"/>
      <c r="D199" s="174"/>
      <c r="E199" s="175"/>
      <c r="F199" s="174"/>
      <c r="G199" s="153"/>
      <c r="H199" s="154"/>
      <c r="I199" s="149"/>
      <c r="J199" s="149"/>
      <c r="K199" s="149"/>
      <c r="L199" s="149"/>
      <c r="M199" s="109"/>
    </row>
    <row r="200" spans="1:13" hidden="1">
      <c r="A200" s="147"/>
      <c r="B200" s="157"/>
      <c r="C200" s="148"/>
      <c r="D200" s="174"/>
      <c r="E200" s="175"/>
      <c r="F200" s="174"/>
      <c r="G200" s="159" t="s">
        <v>385</v>
      </c>
      <c r="H200" s="154">
        <f>+H197</f>
        <v>0</v>
      </c>
      <c r="I200" s="149"/>
      <c r="J200" s="149"/>
      <c r="K200" s="149"/>
      <c r="L200" s="149"/>
      <c r="M200" s="112">
        <f>+C197-H200</f>
        <v>0</v>
      </c>
    </row>
    <row r="201" spans="1:13" hidden="1">
      <c r="A201" s="454"/>
      <c r="B201" s="450"/>
      <c r="C201" s="455"/>
      <c r="D201" s="177"/>
      <c r="E201" s="178"/>
      <c r="F201" s="177"/>
      <c r="G201" s="449"/>
      <c r="H201" s="176"/>
      <c r="I201" s="152"/>
      <c r="J201" s="152"/>
      <c r="K201" s="152"/>
      <c r="L201" s="152"/>
      <c r="M201" s="109"/>
    </row>
    <row r="202" spans="1:13" hidden="1">
      <c r="A202" s="454"/>
      <c r="B202" s="450"/>
      <c r="C202" s="455"/>
      <c r="D202" s="177"/>
      <c r="E202" s="178"/>
      <c r="F202" s="177"/>
      <c r="G202" s="449"/>
      <c r="H202" s="176"/>
      <c r="I202" s="152"/>
      <c r="J202" s="152"/>
      <c r="K202" s="152"/>
      <c r="L202" s="152"/>
      <c r="M202" s="109"/>
    </row>
    <row r="203" spans="1:13" hidden="1">
      <c r="A203" s="454"/>
      <c r="B203" s="450"/>
      <c r="C203" s="455"/>
      <c r="D203" s="177"/>
      <c r="E203" s="178"/>
      <c r="F203" s="177"/>
      <c r="G203" s="449"/>
      <c r="H203" s="176"/>
      <c r="I203" s="152"/>
      <c r="J203" s="152"/>
      <c r="K203" s="152"/>
      <c r="L203" s="152"/>
      <c r="M203" s="109"/>
    </row>
    <row r="204" spans="1:13" ht="26.4" hidden="1">
      <c r="A204" s="147" t="s">
        <v>638</v>
      </c>
      <c r="B204" s="157" t="s">
        <v>639</v>
      </c>
      <c r="C204" s="148">
        <f>+'INGRESOS '!C80</f>
        <v>0</v>
      </c>
      <c r="D204" s="174" t="s">
        <v>172</v>
      </c>
      <c r="E204" s="175" t="s">
        <v>342</v>
      </c>
      <c r="F204" s="174"/>
      <c r="G204" s="157" t="s">
        <v>963</v>
      </c>
      <c r="H204" s="154">
        <f>SUM(H205:H206)</f>
        <v>0</v>
      </c>
      <c r="I204" s="149"/>
      <c r="J204" s="149"/>
      <c r="K204" s="149"/>
      <c r="L204" s="149"/>
      <c r="M204" s="109"/>
    </row>
    <row r="205" spans="1:13" hidden="1">
      <c r="A205" s="147"/>
      <c r="B205" s="157"/>
      <c r="C205" s="148"/>
      <c r="D205" s="174"/>
      <c r="E205" s="175"/>
      <c r="F205" s="174"/>
      <c r="G205" s="150" t="s">
        <v>576</v>
      </c>
      <c r="H205" s="149">
        <f>SUM(I205:L205)</f>
        <v>0</v>
      </c>
      <c r="I205" s="149">
        <v>0</v>
      </c>
      <c r="J205" s="149"/>
      <c r="K205" s="149"/>
      <c r="L205" s="149"/>
      <c r="M205" s="109"/>
    </row>
    <row r="206" spans="1:13" hidden="1">
      <c r="A206" s="147"/>
      <c r="B206" s="157"/>
      <c r="C206" s="148"/>
      <c r="D206" s="174"/>
      <c r="E206" s="175"/>
      <c r="F206" s="174"/>
      <c r="G206" s="150" t="s">
        <v>577</v>
      </c>
      <c r="H206" s="149">
        <f>SUM(I206:L206)</f>
        <v>0</v>
      </c>
      <c r="I206" s="149">
        <v>0</v>
      </c>
      <c r="J206" s="149"/>
      <c r="K206" s="149"/>
      <c r="L206" s="149"/>
      <c r="M206" s="109"/>
    </row>
    <row r="207" spans="1:13" hidden="1">
      <c r="A207" s="147"/>
      <c r="B207" s="157"/>
      <c r="C207" s="148"/>
      <c r="D207" s="174"/>
      <c r="E207" s="175"/>
      <c r="F207" s="174"/>
      <c r="G207" s="153"/>
      <c r="H207" s="154"/>
      <c r="I207" s="149"/>
      <c r="J207" s="149"/>
      <c r="K207" s="149"/>
      <c r="L207" s="149"/>
      <c r="M207" s="109"/>
    </row>
    <row r="208" spans="1:13" hidden="1">
      <c r="A208" s="147"/>
      <c r="B208" s="157"/>
      <c r="C208" s="148"/>
      <c r="D208" s="174"/>
      <c r="E208" s="175"/>
      <c r="F208" s="174"/>
      <c r="G208" s="159" t="s">
        <v>385</v>
      </c>
      <c r="H208" s="154">
        <f>+H204</f>
        <v>0</v>
      </c>
      <c r="I208" s="149"/>
      <c r="J208" s="149"/>
      <c r="K208" s="149"/>
      <c r="L208" s="149"/>
      <c r="M208" s="112">
        <f>+C204-H208</f>
        <v>0</v>
      </c>
    </row>
    <row r="209" spans="1:13" hidden="1">
      <c r="A209" s="454"/>
      <c r="B209" s="450"/>
      <c r="C209" s="455"/>
      <c r="D209" s="177"/>
      <c r="E209" s="178"/>
      <c r="F209" s="177"/>
      <c r="G209" s="449"/>
      <c r="H209" s="176"/>
      <c r="I209" s="152"/>
      <c r="J209" s="152"/>
      <c r="K209" s="152"/>
      <c r="L209" s="152"/>
      <c r="M209" s="109"/>
    </row>
    <row r="210" spans="1:13" hidden="1">
      <c r="A210" s="454"/>
      <c r="B210" s="450"/>
      <c r="C210" s="455"/>
      <c r="D210" s="177"/>
      <c r="E210" s="178"/>
      <c r="F210" s="177"/>
      <c r="G210" s="449"/>
      <c r="H210" s="176"/>
      <c r="I210" s="152"/>
      <c r="J210" s="152"/>
      <c r="K210" s="152"/>
      <c r="L210" s="152"/>
      <c r="M210" s="109"/>
    </row>
    <row r="211" spans="1:13" hidden="1">
      <c r="A211" s="454"/>
      <c r="B211" s="450"/>
      <c r="C211" s="455"/>
      <c r="D211" s="177"/>
      <c r="E211" s="178"/>
      <c r="F211" s="177"/>
      <c r="G211" s="449"/>
      <c r="H211" s="176"/>
      <c r="I211" s="152"/>
      <c r="J211" s="152"/>
      <c r="K211" s="152"/>
      <c r="L211" s="152"/>
      <c r="M211" s="109"/>
    </row>
    <row r="212" spans="1:13" hidden="1">
      <c r="A212" s="147" t="s">
        <v>845</v>
      </c>
      <c r="B212" s="157" t="s">
        <v>846</v>
      </c>
      <c r="C212" s="148">
        <f>+'INGRESOS '!C86</f>
        <v>0</v>
      </c>
      <c r="D212" s="174" t="s">
        <v>172</v>
      </c>
      <c r="E212" s="175" t="s">
        <v>722</v>
      </c>
      <c r="F212" s="174"/>
      <c r="G212" s="153" t="s">
        <v>723</v>
      </c>
      <c r="H212" s="154">
        <f>SUM(H213:H215)</f>
        <v>0</v>
      </c>
      <c r="I212" s="149"/>
      <c r="J212" s="149"/>
      <c r="K212" s="149"/>
      <c r="L212" s="149"/>
      <c r="M212" s="109"/>
    </row>
    <row r="213" spans="1:13" hidden="1">
      <c r="A213" s="147"/>
      <c r="B213" s="157"/>
      <c r="C213" s="148"/>
      <c r="D213" s="174"/>
      <c r="E213" s="175"/>
      <c r="F213" s="174"/>
      <c r="G213" s="150" t="s">
        <v>890</v>
      </c>
      <c r="H213" s="149">
        <f>SUM(I213:L213)</f>
        <v>0</v>
      </c>
      <c r="I213" s="149">
        <v>0</v>
      </c>
      <c r="J213" s="149"/>
      <c r="K213" s="149"/>
      <c r="L213" s="149"/>
      <c r="M213" s="109"/>
    </row>
    <row r="214" spans="1:13" hidden="1">
      <c r="A214" s="147"/>
      <c r="B214" s="157"/>
      <c r="C214" s="148"/>
      <c r="D214" s="174"/>
      <c r="E214" s="175"/>
      <c r="F214" s="174"/>
      <c r="G214" s="150" t="s">
        <v>576</v>
      </c>
      <c r="H214" s="149">
        <f t="shared" ref="H214:H215" si="5">SUM(I214:L214)</f>
        <v>0</v>
      </c>
      <c r="I214" s="149">
        <v>0</v>
      </c>
      <c r="J214" s="149"/>
      <c r="K214" s="149"/>
      <c r="L214" s="149"/>
      <c r="M214" s="109"/>
    </row>
    <row r="215" spans="1:13" hidden="1">
      <c r="A215" s="147"/>
      <c r="B215" s="157"/>
      <c r="C215" s="148"/>
      <c r="D215" s="174"/>
      <c r="E215" s="175"/>
      <c r="F215" s="174"/>
      <c r="G215" s="150" t="s">
        <v>578</v>
      </c>
      <c r="H215" s="149">
        <f t="shared" si="5"/>
        <v>0</v>
      </c>
      <c r="I215" s="149"/>
      <c r="J215" s="149">
        <v>0</v>
      </c>
      <c r="K215" s="149"/>
      <c r="L215" s="149"/>
      <c r="M215" s="109"/>
    </row>
    <row r="216" spans="1:13" hidden="1">
      <c r="A216" s="147"/>
      <c r="B216" s="157"/>
      <c r="C216" s="148"/>
      <c r="D216" s="174"/>
      <c r="E216" s="175"/>
      <c r="F216" s="174"/>
      <c r="G216" s="153"/>
      <c r="H216" s="154"/>
      <c r="I216" s="149"/>
      <c r="J216" s="149"/>
      <c r="K216" s="149"/>
      <c r="L216" s="149"/>
      <c r="M216" s="109"/>
    </row>
    <row r="217" spans="1:13" hidden="1">
      <c r="A217" s="147"/>
      <c r="B217" s="157"/>
      <c r="C217" s="148"/>
      <c r="D217" s="174"/>
      <c r="E217" s="175"/>
      <c r="F217" s="174"/>
      <c r="G217" s="159" t="s">
        <v>385</v>
      </c>
      <c r="H217" s="154">
        <f>+H212</f>
        <v>0</v>
      </c>
      <c r="I217" s="149"/>
      <c r="J217" s="149"/>
      <c r="K217" s="149"/>
      <c r="L217" s="149"/>
      <c r="M217" s="112">
        <f>+C212-H217</f>
        <v>0</v>
      </c>
    </row>
    <row r="218" spans="1:13" hidden="1">
      <c r="A218" s="454"/>
      <c r="B218" s="450"/>
      <c r="C218" s="455"/>
      <c r="D218" s="177"/>
      <c r="E218" s="178"/>
      <c r="F218" s="177"/>
      <c r="G218" s="449"/>
      <c r="H218" s="176"/>
      <c r="I218" s="152"/>
      <c r="J218" s="152"/>
      <c r="K218" s="152"/>
      <c r="L218" s="152"/>
      <c r="M218" s="109"/>
    </row>
    <row r="219" spans="1:13" hidden="1">
      <c r="A219" s="454"/>
      <c r="B219" s="450"/>
      <c r="C219" s="455"/>
      <c r="D219" s="177"/>
      <c r="E219" s="178"/>
      <c r="F219" s="177"/>
      <c r="G219" s="449"/>
      <c r="H219" s="176"/>
      <c r="I219" s="152"/>
      <c r="J219" s="152"/>
      <c r="K219" s="152"/>
      <c r="L219" s="152"/>
      <c r="M219" s="109"/>
    </row>
    <row r="220" spans="1:13" ht="26.4" hidden="1">
      <c r="A220" s="147" t="s">
        <v>957</v>
      </c>
      <c r="B220" s="157" t="s">
        <v>958</v>
      </c>
      <c r="C220" s="148">
        <f>+'INGRESOS '!C96</f>
        <v>0</v>
      </c>
      <c r="D220" s="174" t="s">
        <v>172</v>
      </c>
      <c r="E220" s="175" t="s">
        <v>187</v>
      </c>
      <c r="F220" s="174"/>
      <c r="G220" s="153" t="s">
        <v>431</v>
      </c>
      <c r="H220" s="154">
        <f>+H221</f>
        <v>0</v>
      </c>
      <c r="I220" s="149"/>
      <c r="J220" s="149"/>
      <c r="K220" s="149"/>
      <c r="L220" s="149"/>
      <c r="M220" s="111"/>
    </row>
    <row r="221" spans="1:13" hidden="1">
      <c r="A221" s="147"/>
      <c r="B221" s="157"/>
      <c r="C221" s="148"/>
      <c r="D221" s="174"/>
      <c r="E221" s="175"/>
      <c r="F221" s="174"/>
      <c r="G221" s="150" t="s">
        <v>890</v>
      </c>
      <c r="H221" s="149">
        <f>SUM(I221:L221)</f>
        <v>0</v>
      </c>
      <c r="I221" s="149">
        <v>0</v>
      </c>
      <c r="J221" s="149"/>
      <c r="K221" s="149"/>
      <c r="L221" s="149"/>
      <c r="M221" s="111"/>
    </row>
    <row r="222" spans="1:13" hidden="1">
      <c r="A222" s="147"/>
      <c r="B222" s="157"/>
      <c r="C222" s="148"/>
      <c r="D222" s="174"/>
      <c r="E222" s="175"/>
      <c r="F222" s="174"/>
      <c r="G222" s="158"/>
      <c r="H222" s="149"/>
      <c r="I222" s="149"/>
      <c r="J222" s="149"/>
      <c r="K222" s="149"/>
      <c r="L222" s="149"/>
      <c r="M222" s="111"/>
    </row>
    <row r="223" spans="1:13" hidden="1">
      <c r="A223" s="147"/>
      <c r="B223" s="157"/>
      <c r="C223" s="148"/>
      <c r="D223" s="174" t="s">
        <v>172</v>
      </c>
      <c r="E223" s="175" t="s">
        <v>189</v>
      </c>
      <c r="F223" s="174"/>
      <c r="G223" s="153" t="s">
        <v>394</v>
      </c>
      <c r="H223" s="154">
        <f>SUM(H224:H225)</f>
        <v>0</v>
      </c>
      <c r="I223" s="149"/>
      <c r="J223" s="149"/>
      <c r="K223" s="149"/>
      <c r="L223" s="149"/>
      <c r="M223" s="111"/>
    </row>
    <row r="224" spans="1:13" hidden="1">
      <c r="A224" s="147"/>
      <c r="B224" s="157"/>
      <c r="C224" s="148"/>
      <c r="D224" s="174"/>
      <c r="E224" s="175"/>
      <c r="F224" s="174"/>
      <c r="G224" s="150" t="s">
        <v>578</v>
      </c>
      <c r="H224" s="149">
        <f>SUM(I224:L224)</f>
        <v>0</v>
      </c>
      <c r="I224" s="149"/>
      <c r="J224" s="149">
        <v>0</v>
      </c>
      <c r="K224" s="149"/>
      <c r="L224" s="149"/>
      <c r="M224" s="111"/>
    </row>
    <row r="225" spans="1:13" hidden="1">
      <c r="A225" s="147"/>
      <c r="B225" s="157"/>
      <c r="C225" s="148"/>
      <c r="D225" s="174"/>
      <c r="E225" s="175"/>
      <c r="F225" s="174"/>
      <c r="G225" s="150" t="s">
        <v>970</v>
      </c>
      <c r="H225" s="149">
        <f>SUM(I225:L225)</f>
        <v>0</v>
      </c>
      <c r="I225" s="149">
        <v>0</v>
      </c>
      <c r="J225" s="149"/>
      <c r="K225" s="149"/>
      <c r="L225" s="149"/>
      <c r="M225" s="111"/>
    </row>
    <row r="226" spans="1:13" hidden="1">
      <c r="A226" s="147"/>
      <c r="B226" s="157"/>
      <c r="C226" s="148"/>
      <c r="D226" s="174"/>
      <c r="E226" s="175"/>
      <c r="F226" s="174"/>
      <c r="G226" s="158"/>
      <c r="H226" s="149"/>
      <c r="I226" s="149"/>
      <c r="J226" s="149"/>
      <c r="K226" s="149"/>
      <c r="L226" s="149"/>
      <c r="M226" s="111"/>
    </row>
    <row r="227" spans="1:13" hidden="1">
      <c r="A227" s="147"/>
      <c r="B227" s="157"/>
      <c r="C227" s="148"/>
      <c r="D227" s="174" t="s">
        <v>172</v>
      </c>
      <c r="E227" s="175" t="s">
        <v>188</v>
      </c>
      <c r="F227" s="174"/>
      <c r="G227" s="157" t="s">
        <v>726</v>
      </c>
      <c r="H227" s="154">
        <f>+H228</f>
        <v>0</v>
      </c>
      <c r="I227" s="149"/>
      <c r="J227" s="149"/>
      <c r="K227" s="149"/>
      <c r="L227" s="149"/>
      <c r="M227" s="111"/>
    </row>
    <row r="228" spans="1:13" hidden="1">
      <c r="A228" s="147"/>
      <c r="B228" s="157"/>
      <c r="C228" s="148"/>
      <c r="D228" s="174"/>
      <c r="E228" s="175"/>
      <c r="F228" s="174"/>
      <c r="G228" s="150" t="s">
        <v>890</v>
      </c>
      <c r="H228" s="149">
        <f t="shared" ref="H228" si="6">SUM(I228:L228)</f>
        <v>0</v>
      </c>
      <c r="I228" s="149">
        <v>0</v>
      </c>
      <c r="J228" s="149"/>
      <c r="K228" s="149"/>
      <c r="L228" s="149"/>
      <c r="M228" s="111"/>
    </row>
    <row r="229" spans="1:13" hidden="1">
      <c r="A229" s="147"/>
      <c r="B229" s="157"/>
      <c r="C229" s="148"/>
      <c r="D229" s="174"/>
      <c r="E229" s="175"/>
      <c r="F229" s="174"/>
      <c r="G229" s="150"/>
      <c r="H229" s="149"/>
      <c r="I229" s="149"/>
      <c r="J229" s="149"/>
      <c r="K229" s="149"/>
      <c r="L229" s="149"/>
      <c r="M229" s="111"/>
    </row>
    <row r="230" spans="1:13" hidden="1">
      <c r="A230" s="147"/>
      <c r="B230" s="157"/>
      <c r="C230" s="148"/>
      <c r="D230" s="174" t="s">
        <v>172</v>
      </c>
      <c r="E230" s="175" t="s">
        <v>907</v>
      </c>
      <c r="F230" s="174"/>
      <c r="G230" s="153" t="s">
        <v>964</v>
      </c>
      <c r="H230" s="154">
        <f>+H231</f>
        <v>0</v>
      </c>
      <c r="I230" s="149"/>
      <c r="J230" s="149"/>
      <c r="K230" s="149"/>
      <c r="L230" s="149"/>
      <c r="M230" s="111"/>
    </row>
    <row r="231" spans="1:13" hidden="1">
      <c r="A231" s="147"/>
      <c r="B231" s="157"/>
      <c r="C231" s="148"/>
      <c r="D231" s="174"/>
      <c r="E231" s="175"/>
      <c r="F231" s="174"/>
      <c r="G231" s="150" t="s">
        <v>576</v>
      </c>
      <c r="H231" s="149">
        <f>SUM(I231:L231)</f>
        <v>0</v>
      </c>
      <c r="I231" s="149">
        <v>0</v>
      </c>
      <c r="J231" s="149"/>
      <c r="K231" s="149"/>
      <c r="L231" s="149"/>
      <c r="M231" s="111"/>
    </row>
    <row r="232" spans="1:13" hidden="1">
      <c r="A232" s="147"/>
      <c r="B232" s="157"/>
      <c r="C232" s="148"/>
      <c r="D232" s="174"/>
      <c r="E232" s="175"/>
      <c r="F232" s="174"/>
      <c r="G232" s="150"/>
      <c r="H232" s="149"/>
      <c r="I232" s="149"/>
      <c r="J232" s="149"/>
      <c r="K232" s="149"/>
      <c r="L232" s="149"/>
      <c r="M232" s="111"/>
    </row>
    <row r="233" spans="1:13" hidden="1">
      <c r="A233" s="147"/>
      <c r="B233" s="157"/>
      <c r="C233" s="148"/>
      <c r="D233" s="174"/>
      <c r="E233" s="175"/>
      <c r="F233" s="174"/>
      <c r="G233" s="159" t="s">
        <v>385</v>
      </c>
      <c r="H233" s="154">
        <f>+H220+H227+H230+H223</f>
        <v>0</v>
      </c>
      <c r="I233" s="149"/>
      <c r="J233" s="149"/>
      <c r="K233" s="149"/>
      <c r="L233" s="149"/>
      <c r="M233" s="110">
        <f>+C220-H233</f>
        <v>0</v>
      </c>
    </row>
    <row r="234" spans="1:13" hidden="1">
      <c r="A234" s="147"/>
      <c r="B234" s="157"/>
      <c r="C234" s="148"/>
      <c r="D234" s="174"/>
      <c r="E234" s="175"/>
      <c r="F234" s="174"/>
      <c r="G234" s="153"/>
      <c r="H234" s="154"/>
      <c r="I234" s="149"/>
      <c r="J234" s="149"/>
      <c r="K234" s="149"/>
      <c r="L234" s="149"/>
      <c r="M234" s="111"/>
    </row>
    <row r="235" spans="1:13" hidden="1">
      <c r="A235" s="147"/>
      <c r="B235" s="157"/>
      <c r="C235" s="148"/>
      <c r="D235" s="174"/>
      <c r="E235" s="175"/>
      <c r="F235" s="174"/>
      <c r="G235" s="153"/>
      <c r="H235" s="154"/>
      <c r="I235" s="149"/>
      <c r="J235" s="149"/>
      <c r="K235" s="149"/>
      <c r="L235" s="149"/>
      <c r="M235" s="111"/>
    </row>
    <row r="236" spans="1:13" hidden="1">
      <c r="A236" s="456"/>
      <c r="B236" s="157"/>
      <c r="C236" s="148"/>
      <c r="D236" s="174"/>
      <c r="E236" s="175"/>
      <c r="F236" s="174"/>
      <c r="G236" s="153"/>
      <c r="H236" s="154"/>
      <c r="I236" s="149"/>
      <c r="J236" s="149"/>
      <c r="K236" s="149"/>
      <c r="L236" s="152"/>
      <c r="M236" s="109"/>
    </row>
    <row r="237" spans="1:13" s="111" customFormat="1" hidden="1">
      <c r="A237" s="153" t="s">
        <v>856</v>
      </c>
      <c r="B237" s="157" t="s">
        <v>857</v>
      </c>
      <c r="C237" s="154">
        <f>+'INGRESOS '!C102</f>
        <v>0</v>
      </c>
      <c r="D237" s="174" t="s">
        <v>172</v>
      </c>
      <c r="E237" s="175" t="s">
        <v>722</v>
      </c>
      <c r="F237" s="174"/>
      <c r="G237" s="153" t="s">
        <v>723</v>
      </c>
      <c r="H237" s="154">
        <f>SUM(H238:H239)</f>
        <v>0</v>
      </c>
      <c r="I237" s="149"/>
      <c r="J237" s="149"/>
      <c r="K237" s="151"/>
      <c r="L237" s="151"/>
    </row>
    <row r="238" spans="1:13" s="111" customFormat="1" hidden="1">
      <c r="A238" s="158"/>
      <c r="B238" s="157"/>
      <c r="C238" s="154"/>
      <c r="D238" s="174"/>
      <c r="E238" s="175"/>
      <c r="F238" s="174"/>
      <c r="G238" s="150" t="s">
        <v>576</v>
      </c>
      <c r="H238" s="151">
        <f>SUM(I238:L238)</f>
        <v>0</v>
      </c>
      <c r="I238" s="149"/>
      <c r="J238" s="151"/>
      <c r="K238" s="151"/>
      <c r="L238" s="151"/>
    </row>
    <row r="239" spans="1:13" s="111" customFormat="1" hidden="1">
      <c r="A239" s="158"/>
      <c r="B239" s="157"/>
      <c r="C239" s="154"/>
      <c r="D239" s="174"/>
      <c r="E239" s="175"/>
      <c r="F239" s="174"/>
      <c r="G239" s="150" t="s">
        <v>578</v>
      </c>
      <c r="H239" s="151">
        <f>SUM(I239:L239)</f>
        <v>0</v>
      </c>
      <c r="I239" s="149"/>
      <c r="J239" s="151">
        <v>0</v>
      </c>
      <c r="K239" s="151"/>
      <c r="L239" s="151"/>
    </row>
    <row r="240" spans="1:13" s="111" customFormat="1" hidden="1">
      <c r="A240" s="158"/>
      <c r="B240" s="157"/>
      <c r="C240" s="154"/>
      <c r="D240" s="174"/>
      <c r="E240" s="175"/>
      <c r="F240" s="174"/>
      <c r="G240" s="150"/>
      <c r="H240" s="151"/>
      <c r="I240" s="149"/>
      <c r="J240" s="151"/>
      <c r="K240" s="151"/>
      <c r="L240" s="151"/>
    </row>
    <row r="241" spans="1:13" s="111" customFormat="1" hidden="1">
      <c r="A241" s="158"/>
      <c r="B241" s="157"/>
      <c r="C241" s="154"/>
      <c r="D241" s="174"/>
      <c r="E241" s="175"/>
      <c r="F241" s="174"/>
      <c r="G241" s="159" t="s">
        <v>385</v>
      </c>
      <c r="H241" s="154">
        <f>+H237</f>
        <v>0</v>
      </c>
      <c r="I241" s="149"/>
      <c r="J241" s="149"/>
      <c r="K241" s="149"/>
      <c r="L241" s="149"/>
      <c r="M241" s="110">
        <f>+C237-H241</f>
        <v>0</v>
      </c>
    </row>
    <row r="242" spans="1:13" hidden="1">
      <c r="A242" s="456"/>
      <c r="B242" s="157"/>
      <c r="C242" s="148"/>
      <c r="D242" s="174"/>
      <c r="E242" s="175"/>
      <c r="F242" s="174"/>
      <c r="G242" s="159"/>
      <c r="H242" s="154"/>
      <c r="I242" s="149"/>
      <c r="J242" s="149"/>
      <c r="K242" s="149"/>
      <c r="L242" s="152"/>
      <c r="M242" s="110"/>
    </row>
    <row r="243" spans="1:13" hidden="1">
      <c r="A243" s="456"/>
      <c r="B243" s="157"/>
      <c r="C243" s="148"/>
      <c r="D243" s="174"/>
      <c r="E243" s="175"/>
      <c r="F243" s="174"/>
      <c r="G243" s="159"/>
      <c r="H243" s="154"/>
      <c r="I243" s="149"/>
      <c r="J243" s="149"/>
      <c r="K243" s="149"/>
      <c r="L243" s="152"/>
      <c r="M243" s="110"/>
    </row>
    <row r="244" spans="1:13" hidden="1">
      <c r="A244" s="456"/>
      <c r="B244" s="157"/>
      <c r="C244" s="148"/>
      <c r="D244" s="174"/>
      <c r="E244" s="175"/>
      <c r="F244" s="174"/>
      <c r="G244" s="159"/>
      <c r="H244" s="154"/>
      <c r="I244" s="149"/>
      <c r="J244" s="149"/>
      <c r="K244" s="149"/>
      <c r="L244" s="152"/>
      <c r="M244" s="110"/>
    </row>
    <row r="245" spans="1:13" hidden="1">
      <c r="A245" s="153" t="s">
        <v>646</v>
      </c>
      <c r="B245" s="157" t="s">
        <v>647</v>
      </c>
      <c r="C245" s="148">
        <f>+'INGRESOS '!C106</f>
        <v>0</v>
      </c>
      <c r="D245" s="174" t="s">
        <v>172</v>
      </c>
      <c r="E245" s="175" t="s">
        <v>189</v>
      </c>
      <c r="F245" s="174"/>
      <c r="G245" s="153" t="s">
        <v>394</v>
      </c>
      <c r="H245" s="154">
        <f>SUM(H246:H246)</f>
        <v>0</v>
      </c>
      <c r="I245" s="149"/>
      <c r="J245" s="149"/>
      <c r="K245" s="149"/>
      <c r="L245" s="152"/>
      <c r="M245" s="110"/>
    </row>
    <row r="246" spans="1:13" hidden="1">
      <c r="A246" s="147"/>
      <c r="B246" s="157"/>
      <c r="C246" s="148"/>
      <c r="D246" s="174"/>
      <c r="E246" s="175"/>
      <c r="F246" s="174"/>
      <c r="G246" s="150" t="s">
        <v>578</v>
      </c>
      <c r="H246" s="149">
        <f>SUM(I246:L246)</f>
        <v>0</v>
      </c>
      <c r="I246" s="149"/>
      <c r="J246" s="149">
        <v>0</v>
      </c>
      <c r="K246" s="149"/>
      <c r="L246" s="152"/>
      <c r="M246" s="110"/>
    </row>
    <row r="247" spans="1:13" hidden="1">
      <c r="A247" s="147"/>
      <c r="B247" s="157"/>
      <c r="C247" s="148"/>
      <c r="D247" s="174"/>
      <c r="E247" s="175"/>
      <c r="F247" s="174"/>
      <c r="G247" s="159"/>
      <c r="H247" s="154"/>
      <c r="I247" s="149"/>
      <c r="J247" s="149"/>
      <c r="K247" s="149"/>
      <c r="L247" s="152"/>
      <c r="M247" s="110"/>
    </row>
    <row r="248" spans="1:13" hidden="1">
      <c r="A248" s="147"/>
      <c r="B248" s="157"/>
      <c r="C248" s="148"/>
      <c r="D248" s="174"/>
      <c r="E248" s="175"/>
      <c r="F248" s="174"/>
      <c r="G248" s="159" t="s">
        <v>385</v>
      </c>
      <c r="H248" s="154">
        <f>+H245</f>
        <v>0</v>
      </c>
      <c r="I248" s="149"/>
      <c r="J248" s="149"/>
      <c r="K248" s="149"/>
      <c r="L248" s="152"/>
      <c r="M248" s="110">
        <f>+C245-H248</f>
        <v>0</v>
      </c>
    </row>
    <row r="249" spans="1:13" hidden="1">
      <c r="A249" s="147"/>
      <c r="B249" s="157"/>
      <c r="C249" s="148"/>
      <c r="D249" s="174"/>
      <c r="E249" s="175"/>
      <c r="F249" s="174"/>
      <c r="G249" s="159"/>
      <c r="H249" s="154"/>
      <c r="I249" s="149"/>
      <c r="J249" s="149"/>
      <c r="K249" s="149"/>
      <c r="L249" s="152"/>
      <c r="M249" s="110"/>
    </row>
    <row r="250" spans="1:13" hidden="1">
      <c r="A250" s="454"/>
      <c r="B250" s="450"/>
      <c r="C250" s="455"/>
      <c r="D250" s="177"/>
      <c r="E250" s="178"/>
      <c r="F250" s="177"/>
      <c r="G250" s="453"/>
      <c r="H250" s="176"/>
      <c r="I250" s="152"/>
      <c r="J250" s="152"/>
      <c r="K250" s="152"/>
      <c r="L250" s="152"/>
      <c r="M250" s="110"/>
    </row>
    <row r="251" spans="1:13" hidden="1">
      <c r="A251" s="147"/>
      <c r="B251" s="157"/>
      <c r="C251" s="148"/>
      <c r="D251" s="174"/>
      <c r="E251" s="175"/>
      <c r="F251" s="174"/>
      <c r="G251" s="159"/>
      <c r="H251" s="154"/>
      <c r="I251" s="149"/>
      <c r="J251" s="152"/>
      <c r="K251" s="152"/>
      <c r="L251" s="152"/>
      <c r="M251" s="110"/>
    </row>
    <row r="252" spans="1:13" ht="26.4" hidden="1">
      <c r="A252" s="147" t="s">
        <v>652</v>
      </c>
      <c r="B252" s="157" t="s">
        <v>961</v>
      </c>
      <c r="C252" s="148">
        <v>0</v>
      </c>
      <c r="D252" s="174" t="s">
        <v>172</v>
      </c>
      <c r="E252" s="175" t="s">
        <v>189</v>
      </c>
      <c r="F252" s="174"/>
      <c r="G252" s="153" t="s">
        <v>394</v>
      </c>
      <c r="H252" s="154">
        <f>SUM(H253:H253)</f>
        <v>0</v>
      </c>
      <c r="I252" s="149"/>
      <c r="J252" s="149"/>
      <c r="K252" s="149"/>
      <c r="L252" s="149"/>
      <c r="M252" s="110"/>
    </row>
    <row r="253" spans="1:13" hidden="1">
      <c r="A253" s="147"/>
      <c r="B253" s="157"/>
      <c r="C253" s="148"/>
      <c r="D253" s="174"/>
      <c r="E253" s="175"/>
      <c r="F253" s="174"/>
      <c r="G253" s="150" t="s">
        <v>578</v>
      </c>
      <c r="H253" s="149">
        <f>SUM(I253:L253)</f>
        <v>0</v>
      </c>
      <c r="I253" s="149"/>
      <c r="J253" s="149">
        <v>0</v>
      </c>
      <c r="K253" s="149"/>
      <c r="L253" s="149"/>
      <c r="M253" s="110"/>
    </row>
    <row r="254" spans="1:13" hidden="1">
      <c r="A254" s="147"/>
      <c r="B254" s="157"/>
      <c r="C254" s="148"/>
      <c r="D254" s="174"/>
      <c r="E254" s="175"/>
      <c r="F254" s="174"/>
      <c r="G254" s="150"/>
      <c r="H254" s="149"/>
      <c r="I254" s="149"/>
      <c r="J254" s="152"/>
      <c r="K254" s="152"/>
      <c r="L254" s="152"/>
      <c r="M254" s="110"/>
    </row>
    <row r="255" spans="1:13" ht="52.8" hidden="1">
      <c r="A255" s="147"/>
      <c r="B255" s="157"/>
      <c r="C255" s="148"/>
      <c r="D255" s="174" t="s">
        <v>173</v>
      </c>
      <c r="E255" s="175" t="s">
        <v>191</v>
      </c>
      <c r="F255" s="175" t="s">
        <v>192</v>
      </c>
      <c r="G255" s="157" t="s">
        <v>900</v>
      </c>
      <c r="H255" s="154">
        <f>+H256</f>
        <v>0</v>
      </c>
      <c r="I255" s="149"/>
      <c r="J255" s="149"/>
      <c r="K255" s="149"/>
      <c r="L255" s="152"/>
      <c r="M255" s="110"/>
    </row>
    <row r="256" spans="1:13" hidden="1">
      <c r="A256" s="147"/>
      <c r="B256" s="157"/>
      <c r="C256" s="148"/>
      <c r="D256" s="174"/>
      <c r="E256" s="175"/>
      <c r="F256" s="174"/>
      <c r="G256" s="150" t="s">
        <v>578</v>
      </c>
      <c r="H256" s="149">
        <f>SUM(I256:L256)</f>
        <v>0</v>
      </c>
      <c r="I256" s="149"/>
      <c r="J256" s="149">
        <v>0</v>
      </c>
      <c r="K256" s="149"/>
      <c r="L256" s="152"/>
      <c r="M256" s="110"/>
    </row>
    <row r="257" spans="1:13" hidden="1">
      <c r="A257" s="147"/>
      <c r="B257" s="157"/>
      <c r="C257" s="148"/>
      <c r="D257" s="174"/>
      <c r="E257" s="175"/>
      <c r="F257" s="174"/>
      <c r="G257" s="159"/>
      <c r="H257" s="154"/>
      <c r="I257" s="149"/>
      <c r="J257" s="152"/>
      <c r="K257" s="152"/>
      <c r="L257" s="152"/>
      <c r="M257" s="110"/>
    </row>
    <row r="258" spans="1:13" hidden="1">
      <c r="A258" s="147"/>
      <c r="B258" s="157"/>
      <c r="C258" s="148"/>
      <c r="D258" s="174"/>
      <c r="E258" s="175"/>
      <c r="F258" s="174"/>
      <c r="G258" s="159" t="s">
        <v>385</v>
      </c>
      <c r="H258" s="154">
        <f>+H252+H255</f>
        <v>0</v>
      </c>
      <c r="I258" s="149"/>
      <c r="J258" s="152"/>
      <c r="K258" s="152"/>
      <c r="L258" s="152"/>
      <c r="M258" s="110">
        <f>+C252-H258</f>
        <v>0</v>
      </c>
    </row>
    <row r="259" spans="1:13" hidden="1">
      <c r="A259" s="147"/>
      <c r="B259" s="157"/>
      <c r="C259" s="148"/>
      <c r="D259" s="174"/>
      <c r="E259" s="175"/>
      <c r="F259" s="174"/>
      <c r="G259" s="159"/>
      <c r="H259" s="154"/>
      <c r="I259" s="149"/>
      <c r="J259" s="152"/>
      <c r="K259" s="152"/>
      <c r="L259" s="152"/>
      <c r="M259" s="110"/>
    </row>
    <row r="260" spans="1:13" hidden="1">
      <c r="A260" s="147"/>
      <c r="B260" s="157"/>
      <c r="C260" s="148"/>
      <c r="D260" s="174"/>
      <c r="E260" s="175"/>
      <c r="F260" s="174"/>
      <c r="G260" s="159"/>
      <c r="H260" s="154"/>
      <c r="I260" s="149"/>
      <c r="J260" s="152"/>
      <c r="K260" s="152"/>
      <c r="L260" s="152"/>
      <c r="M260" s="110"/>
    </row>
    <row r="261" spans="1:13" hidden="1">
      <c r="A261" s="147"/>
      <c r="B261" s="157"/>
      <c r="C261" s="148"/>
      <c r="D261" s="174"/>
      <c r="E261" s="175"/>
      <c r="F261" s="174"/>
      <c r="G261" s="159"/>
      <c r="H261" s="154"/>
      <c r="I261" s="149"/>
      <c r="J261" s="149"/>
      <c r="K261" s="149"/>
      <c r="L261" s="149"/>
      <c r="M261" s="110"/>
    </row>
    <row r="262" spans="1:13" ht="26.4" hidden="1">
      <c r="A262" s="147" t="s">
        <v>867</v>
      </c>
      <c r="B262" s="157" t="s">
        <v>868</v>
      </c>
      <c r="C262" s="148">
        <v>0</v>
      </c>
      <c r="D262" s="174" t="s">
        <v>172</v>
      </c>
      <c r="E262" s="175" t="s">
        <v>189</v>
      </c>
      <c r="F262" s="174"/>
      <c r="G262" s="153" t="s">
        <v>394</v>
      </c>
      <c r="H262" s="154">
        <f>+H263</f>
        <v>0</v>
      </c>
      <c r="I262" s="149"/>
      <c r="J262" s="149"/>
      <c r="K262" s="149"/>
      <c r="L262" s="149"/>
      <c r="M262" s="110"/>
    </row>
    <row r="263" spans="1:13" hidden="1">
      <c r="A263" s="147"/>
      <c r="B263" s="157"/>
      <c r="C263" s="148"/>
      <c r="D263" s="174"/>
      <c r="E263" s="175"/>
      <c r="F263" s="174"/>
      <c r="G263" s="150" t="s">
        <v>578</v>
      </c>
      <c r="H263" s="149">
        <f>SUM(I263:L263)</f>
        <v>0</v>
      </c>
      <c r="I263" s="149"/>
      <c r="J263" s="149">
        <v>0</v>
      </c>
      <c r="K263" s="149"/>
      <c r="L263" s="149"/>
      <c r="M263" s="110"/>
    </row>
    <row r="264" spans="1:13" hidden="1">
      <c r="A264" s="147"/>
      <c r="B264" s="157"/>
      <c r="C264" s="148"/>
      <c r="D264" s="174"/>
      <c r="E264" s="175"/>
      <c r="F264" s="174"/>
      <c r="G264" s="159"/>
      <c r="H264" s="154"/>
      <c r="I264" s="149"/>
      <c r="J264" s="149"/>
      <c r="K264" s="149"/>
      <c r="L264" s="149"/>
      <c r="M264" s="110"/>
    </row>
    <row r="265" spans="1:13" hidden="1">
      <c r="A265" s="147"/>
      <c r="B265" s="157"/>
      <c r="C265" s="148"/>
      <c r="D265" s="174"/>
      <c r="E265" s="175"/>
      <c r="F265" s="174"/>
      <c r="G265" s="159" t="s">
        <v>385</v>
      </c>
      <c r="H265" s="154">
        <f>+H262</f>
        <v>0</v>
      </c>
      <c r="I265" s="149"/>
      <c r="J265" s="149"/>
      <c r="K265" s="149"/>
      <c r="L265" s="149"/>
      <c r="M265" s="110">
        <f>+C262-H265</f>
        <v>0</v>
      </c>
    </row>
    <row r="266" spans="1:13" hidden="1">
      <c r="A266" s="147"/>
      <c r="B266" s="157"/>
      <c r="C266" s="148"/>
      <c r="D266" s="174"/>
      <c r="E266" s="175"/>
      <c r="F266" s="174"/>
      <c r="G266" s="159"/>
      <c r="H266" s="154"/>
      <c r="I266" s="149"/>
      <c r="J266" s="149"/>
      <c r="K266" s="149"/>
      <c r="L266" s="149"/>
      <c r="M266" s="110"/>
    </row>
    <row r="267" spans="1:13" hidden="1">
      <c r="A267" s="147"/>
      <c r="B267" s="157"/>
      <c r="C267" s="148"/>
      <c r="D267" s="174"/>
      <c r="E267" s="175"/>
      <c r="F267" s="174"/>
      <c r="G267" s="159"/>
      <c r="H267" s="154"/>
      <c r="I267" s="149"/>
      <c r="J267" s="149"/>
      <c r="K267" s="149"/>
      <c r="L267" s="149"/>
      <c r="M267" s="110"/>
    </row>
    <row r="268" spans="1:13" hidden="1">
      <c r="A268" s="454"/>
      <c r="B268" s="450"/>
      <c r="C268" s="455"/>
      <c r="D268" s="177"/>
      <c r="E268" s="178"/>
      <c r="F268" s="177"/>
      <c r="G268" s="453"/>
      <c r="H268" s="176"/>
      <c r="I268" s="152"/>
      <c r="J268" s="152"/>
      <c r="K268" s="152"/>
      <c r="L268" s="152"/>
      <c r="M268" s="110"/>
    </row>
    <row r="269" spans="1:13" ht="26.4" hidden="1">
      <c r="A269" s="153" t="s">
        <v>295</v>
      </c>
      <c r="B269" s="157" t="s">
        <v>296</v>
      </c>
      <c r="C269" s="154">
        <f>+'INGRESOS '!C126</f>
        <v>0</v>
      </c>
      <c r="D269" s="174" t="s">
        <v>172</v>
      </c>
      <c r="E269" s="175" t="s">
        <v>755</v>
      </c>
      <c r="F269" s="174"/>
      <c r="G269" s="157" t="s">
        <v>1032</v>
      </c>
      <c r="H269" s="154">
        <f>SUM(H270:H270)</f>
        <v>0</v>
      </c>
      <c r="I269" s="149"/>
      <c r="J269" s="149"/>
      <c r="K269" s="149"/>
      <c r="L269" s="149"/>
      <c r="M269" s="111"/>
    </row>
    <row r="270" spans="1:13" hidden="1">
      <c r="A270" s="153"/>
      <c r="B270" s="157"/>
      <c r="C270" s="154"/>
      <c r="D270" s="174"/>
      <c r="E270" s="175"/>
      <c r="F270" s="174"/>
      <c r="G270" s="150" t="s">
        <v>576</v>
      </c>
      <c r="H270" s="151">
        <f>SUM(I270:L270)</f>
        <v>0</v>
      </c>
      <c r="I270" s="149">
        <v>0</v>
      </c>
      <c r="J270" s="149"/>
      <c r="K270" s="149"/>
      <c r="L270" s="149"/>
      <c r="M270" s="111"/>
    </row>
    <row r="271" spans="1:13" hidden="1">
      <c r="A271" s="153"/>
      <c r="B271" s="157"/>
      <c r="C271" s="154"/>
      <c r="D271" s="174"/>
      <c r="E271" s="175"/>
      <c r="F271" s="174"/>
      <c r="G271" s="158"/>
      <c r="H271" s="149"/>
      <c r="I271" s="149"/>
      <c r="J271" s="149"/>
      <c r="K271" s="149"/>
      <c r="L271" s="149"/>
      <c r="M271" s="111"/>
    </row>
    <row r="272" spans="1:13" hidden="1">
      <c r="A272" s="153"/>
      <c r="B272" s="157"/>
      <c r="C272" s="154"/>
      <c r="D272" s="174"/>
      <c r="E272" s="175"/>
      <c r="F272" s="174"/>
      <c r="G272" s="159" t="s">
        <v>385</v>
      </c>
      <c r="H272" s="154">
        <f>+H269</f>
        <v>0</v>
      </c>
      <c r="I272" s="149"/>
      <c r="J272" s="149"/>
      <c r="K272" s="149"/>
      <c r="L272" s="149"/>
      <c r="M272" s="110">
        <f>+C269-H272</f>
        <v>0</v>
      </c>
    </row>
    <row r="273" spans="1:13" hidden="1">
      <c r="A273" s="454"/>
      <c r="B273" s="450"/>
      <c r="C273" s="455"/>
      <c r="D273" s="177"/>
      <c r="E273" s="178"/>
      <c r="F273" s="177"/>
      <c r="G273" s="453"/>
      <c r="H273" s="176"/>
      <c r="I273" s="152"/>
      <c r="J273" s="152"/>
      <c r="K273" s="152"/>
      <c r="L273" s="152"/>
      <c r="M273" s="110"/>
    </row>
    <row r="274" spans="1:13" hidden="1">
      <c r="A274" s="454"/>
      <c r="B274" s="450"/>
      <c r="C274" s="455"/>
      <c r="D274" s="177"/>
      <c r="E274" s="178"/>
      <c r="F274" s="177"/>
      <c r="G274" s="453"/>
      <c r="H274" s="176"/>
      <c r="I274" s="152"/>
      <c r="J274" s="152"/>
      <c r="K274" s="152"/>
      <c r="L274" s="152"/>
      <c r="M274" s="110"/>
    </row>
    <row r="275" spans="1:13" hidden="1">
      <c r="A275" s="454"/>
      <c r="B275" s="450"/>
      <c r="C275" s="455"/>
      <c r="D275" s="177"/>
      <c r="E275" s="178"/>
      <c r="F275" s="177"/>
      <c r="G275" s="453"/>
      <c r="H275" s="176"/>
      <c r="I275" s="152"/>
      <c r="J275" s="152"/>
      <c r="K275" s="152"/>
      <c r="L275" s="152"/>
      <c r="M275" s="110"/>
    </row>
    <row r="276" spans="1:13" ht="26.4" hidden="1">
      <c r="A276" s="153" t="s">
        <v>354</v>
      </c>
      <c r="B276" s="157" t="s">
        <v>401</v>
      </c>
      <c r="C276" s="154">
        <f>+'INGRESOS '!C146</f>
        <v>0</v>
      </c>
      <c r="D276" s="174" t="s">
        <v>173</v>
      </c>
      <c r="E276" s="175" t="s">
        <v>191</v>
      </c>
      <c r="F276" s="175" t="s">
        <v>191</v>
      </c>
      <c r="G276" s="157" t="s">
        <v>899</v>
      </c>
      <c r="H276" s="154">
        <f>SUM(H277:H277)</f>
        <v>0</v>
      </c>
      <c r="I276" s="149"/>
      <c r="J276" s="149"/>
      <c r="K276" s="149"/>
      <c r="L276" s="149"/>
      <c r="M276" s="109"/>
    </row>
    <row r="277" spans="1:13" hidden="1">
      <c r="A277" s="153"/>
      <c r="B277" s="157"/>
      <c r="C277" s="154"/>
      <c r="D277" s="174"/>
      <c r="E277" s="175"/>
      <c r="F277" s="174"/>
      <c r="G277" s="155" t="s">
        <v>578</v>
      </c>
      <c r="H277" s="151">
        <f>SUM(I277:L277)</f>
        <v>0</v>
      </c>
      <c r="I277" s="149"/>
      <c r="J277" s="149">
        <v>0</v>
      </c>
      <c r="K277" s="149"/>
      <c r="L277" s="149"/>
      <c r="M277" s="109"/>
    </row>
    <row r="278" spans="1:13" hidden="1">
      <c r="A278" s="153"/>
      <c r="B278" s="157"/>
      <c r="C278" s="154"/>
      <c r="D278" s="174"/>
      <c r="E278" s="175"/>
      <c r="F278" s="174"/>
      <c r="G278" s="158"/>
      <c r="H278" s="149"/>
      <c r="I278" s="149"/>
      <c r="J278" s="149"/>
      <c r="K278" s="149"/>
      <c r="L278" s="149"/>
      <c r="M278" s="109"/>
    </row>
    <row r="279" spans="1:13" hidden="1">
      <c r="A279" s="153"/>
      <c r="B279" s="157"/>
      <c r="C279" s="154"/>
      <c r="D279" s="174"/>
      <c r="E279" s="175"/>
      <c r="F279" s="174"/>
      <c r="G279" s="159" t="s">
        <v>385</v>
      </c>
      <c r="H279" s="154">
        <f>+H276</f>
        <v>0</v>
      </c>
      <c r="I279" s="149"/>
      <c r="J279" s="149"/>
      <c r="K279" s="149"/>
      <c r="L279" s="149"/>
      <c r="M279" s="110">
        <f>+C276-H279</f>
        <v>0</v>
      </c>
    </row>
    <row r="280" spans="1:13" hidden="1">
      <c r="A280" s="153"/>
      <c r="B280" s="157"/>
      <c r="C280" s="154"/>
      <c r="D280" s="174"/>
      <c r="E280" s="175"/>
      <c r="F280" s="174"/>
      <c r="G280" s="158"/>
      <c r="H280" s="149"/>
      <c r="I280" s="149"/>
      <c r="J280" s="149"/>
      <c r="K280" s="149"/>
      <c r="L280" s="149"/>
      <c r="M280" s="109"/>
    </row>
    <row r="281" spans="1:13" hidden="1">
      <c r="A281" s="147"/>
      <c r="B281" s="157"/>
      <c r="C281" s="148"/>
      <c r="D281" s="174"/>
      <c r="E281" s="175"/>
      <c r="F281" s="174"/>
      <c r="G281" s="159"/>
      <c r="H281" s="154"/>
      <c r="I281" s="149"/>
      <c r="J281" s="149"/>
      <c r="K281" s="149"/>
      <c r="L281" s="149"/>
      <c r="M281" s="110"/>
    </row>
    <row r="282" spans="1:13" hidden="1">
      <c r="A282" s="147"/>
      <c r="B282" s="157"/>
      <c r="C282" s="148"/>
      <c r="D282" s="174"/>
      <c r="E282" s="175"/>
      <c r="F282" s="174"/>
      <c r="G282" s="159"/>
      <c r="H282" s="154"/>
      <c r="I282" s="149"/>
      <c r="J282" s="149"/>
      <c r="K282" s="149"/>
      <c r="L282" s="149"/>
      <c r="M282" s="110"/>
    </row>
    <row r="283" spans="1:13" ht="26.4" hidden="1">
      <c r="A283" s="153" t="s">
        <v>881</v>
      </c>
      <c r="B283" s="157" t="s">
        <v>882</v>
      </c>
      <c r="C283" s="154">
        <f>+'INGRESOS '!C148</f>
        <v>0</v>
      </c>
      <c r="D283" s="174" t="s">
        <v>172</v>
      </c>
      <c r="E283" s="175" t="s">
        <v>760</v>
      </c>
      <c r="F283" s="174"/>
      <c r="G283" s="157" t="s">
        <v>761</v>
      </c>
      <c r="H283" s="154">
        <f>SUM(H284:H284)</f>
        <v>0</v>
      </c>
      <c r="I283" s="149"/>
      <c r="J283" s="149"/>
      <c r="K283" s="149"/>
      <c r="L283" s="149"/>
      <c r="M283" s="109"/>
    </row>
    <row r="284" spans="1:13" hidden="1">
      <c r="A284" s="153"/>
      <c r="B284" s="157"/>
      <c r="C284" s="154"/>
      <c r="D284" s="174"/>
      <c r="E284" s="175"/>
      <c r="F284" s="174"/>
      <c r="G284" s="155" t="s">
        <v>578</v>
      </c>
      <c r="H284" s="151">
        <f>SUM(I284:L284)</f>
        <v>0</v>
      </c>
      <c r="I284" s="149"/>
      <c r="J284" s="149">
        <v>0</v>
      </c>
      <c r="K284" s="149"/>
      <c r="L284" s="149"/>
      <c r="M284" s="109"/>
    </row>
    <row r="285" spans="1:13" hidden="1">
      <c r="A285" s="153"/>
      <c r="B285" s="157"/>
      <c r="C285" s="154"/>
      <c r="D285" s="174"/>
      <c r="E285" s="175"/>
      <c r="F285" s="174"/>
      <c r="G285" s="158"/>
      <c r="H285" s="149"/>
      <c r="J285" s="149"/>
      <c r="K285" s="149"/>
      <c r="L285" s="149"/>
      <c r="M285" s="109"/>
    </row>
    <row r="286" spans="1:13" hidden="1">
      <c r="A286" s="153"/>
      <c r="B286" s="157"/>
      <c r="C286" s="154"/>
      <c r="D286" s="174"/>
      <c r="E286" s="175"/>
      <c r="F286" s="174"/>
      <c r="G286" s="159" t="s">
        <v>385</v>
      </c>
      <c r="H286" s="154">
        <f>+H283</f>
        <v>0</v>
      </c>
      <c r="I286" s="149"/>
      <c r="J286" s="149"/>
      <c r="K286" s="149"/>
      <c r="L286" s="149"/>
      <c r="M286" s="110">
        <f>+C283-H286</f>
        <v>0</v>
      </c>
    </row>
    <row r="287" spans="1:13" hidden="1">
      <c r="A287" s="147"/>
      <c r="B287" s="157"/>
      <c r="C287" s="148"/>
      <c r="D287" s="174"/>
      <c r="E287" s="175"/>
      <c r="F287" s="174"/>
      <c r="G287" s="159"/>
      <c r="H287" s="154"/>
      <c r="I287" s="149"/>
      <c r="J287" s="149"/>
      <c r="K287" s="149"/>
      <c r="L287" s="149"/>
      <c r="M287" s="110"/>
    </row>
    <row r="288" spans="1:13" hidden="1">
      <c r="A288" s="147"/>
      <c r="B288" s="157"/>
      <c r="C288" s="148"/>
      <c r="D288" s="174"/>
      <c r="E288" s="175"/>
      <c r="F288" s="174"/>
      <c r="G288" s="159"/>
      <c r="H288" s="154"/>
      <c r="I288" s="149"/>
      <c r="J288" s="149"/>
      <c r="K288" s="149"/>
      <c r="L288" s="149"/>
      <c r="M288" s="110"/>
    </row>
    <row r="289" spans="1:13" hidden="1">
      <c r="A289" s="147"/>
      <c r="B289" s="157"/>
      <c r="C289" s="148"/>
      <c r="D289" s="174"/>
      <c r="E289" s="175"/>
      <c r="F289" s="174"/>
      <c r="G289" s="159"/>
      <c r="H289" s="154"/>
      <c r="I289" s="149"/>
      <c r="J289" s="149"/>
      <c r="K289" s="149"/>
      <c r="L289" s="149"/>
      <c r="M289" s="110"/>
    </row>
    <row r="290" spans="1:13" hidden="1">
      <c r="A290" s="147" t="s">
        <v>992</v>
      </c>
      <c r="B290" s="157" t="s">
        <v>993</v>
      </c>
      <c r="C290" s="148">
        <v>0</v>
      </c>
      <c r="D290" s="174" t="s">
        <v>172</v>
      </c>
      <c r="E290" s="175" t="s">
        <v>189</v>
      </c>
      <c r="F290" s="174"/>
      <c r="G290" s="157" t="s">
        <v>394</v>
      </c>
      <c r="H290" s="154">
        <f>+H291</f>
        <v>0</v>
      </c>
      <c r="I290" s="149"/>
      <c r="J290" s="149"/>
      <c r="K290" s="149"/>
      <c r="L290" s="149"/>
      <c r="M290" s="110"/>
    </row>
    <row r="291" spans="1:13" hidden="1">
      <c r="A291" s="147"/>
      <c r="B291" s="157"/>
      <c r="C291" s="148"/>
      <c r="D291" s="174"/>
      <c r="E291" s="175"/>
      <c r="F291" s="174"/>
      <c r="G291" s="155" t="s">
        <v>576</v>
      </c>
      <c r="H291" s="151">
        <f>SUM(I291:L291)</f>
        <v>0</v>
      </c>
      <c r="I291" s="149">
        <v>0</v>
      </c>
      <c r="J291" s="149"/>
      <c r="K291" s="149"/>
      <c r="L291" s="149"/>
      <c r="M291" s="110"/>
    </row>
    <row r="292" spans="1:13" hidden="1">
      <c r="A292" s="147"/>
      <c r="B292" s="157"/>
      <c r="C292" s="148"/>
      <c r="D292" s="174"/>
      <c r="E292" s="175"/>
      <c r="F292" s="174"/>
      <c r="G292" s="159"/>
      <c r="H292" s="154"/>
      <c r="I292" s="149"/>
      <c r="J292" s="149"/>
      <c r="K292" s="149"/>
      <c r="L292" s="149"/>
      <c r="M292" s="110"/>
    </row>
    <row r="293" spans="1:13" hidden="1">
      <c r="A293" s="147"/>
      <c r="B293" s="157"/>
      <c r="C293" s="148"/>
      <c r="D293" s="174"/>
      <c r="E293" s="175"/>
      <c r="F293" s="174"/>
      <c r="G293" s="159" t="s">
        <v>385</v>
      </c>
      <c r="H293" s="154">
        <f>+H290</f>
        <v>0</v>
      </c>
      <c r="I293" s="149"/>
      <c r="J293" s="149"/>
      <c r="K293" s="149"/>
      <c r="L293" s="149"/>
      <c r="M293" s="110">
        <f>+C290-H293</f>
        <v>0</v>
      </c>
    </row>
    <row r="294" spans="1:13" hidden="1">
      <c r="A294" s="147"/>
      <c r="B294" s="157"/>
      <c r="C294" s="148"/>
      <c r="D294" s="174"/>
      <c r="E294" s="175"/>
      <c r="F294" s="174"/>
      <c r="G294" s="159"/>
      <c r="H294" s="154"/>
      <c r="I294" s="149"/>
      <c r="J294" s="149"/>
      <c r="K294" s="149"/>
      <c r="L294" s="149"/>
      <c r="M294" s="110"/>
    </row>
    <row r="295" spans="1:13" hidden="1">
      <c r="A295" s="147"/>
      <c r="B295" s="157"/>
      <c r="C295" s="148"/>
      <c r="D295" s="174"/>
      <c r="E295" s="175"/>
      <c r="F295" s="174"/>
      <c r="G295" s="159"/>
      <c r="H295" s="154"/>
      <c r="I295" s="149"/>
      <c r="J295" s="149"/>
      <c r="K295" s="149"/>
      <c r="L295" s="149"/>
      <c r="M295" s="110"/>
    </row>
    <row r="296" spans="1:13" hidden="1">
      <c r="A296" s="147"/>
      <c r="B296" s="157"/>
      <c r="C296" s="148"/>
      <c r="D296" s="174"/>
      <c r="E296" s="175"/>
      <c r="F296" s="174"/>
      <c r="G296" s="159"/>
      <c r="H296" s="154"/>
      <c r="I296" s="149"/>
      <c r="J296" s="149"/>
      <c r="K296" s="149"/>
      <c r="L296" s="149"/>
      <c r="M296" s="110"/>
    </row>
    <row r="297" spans="1:13" ht="26.4" hidden="1">
      <c r="A297" s="153" t="s">
        <v>886</v>
      </c>
      <c r="B297" s="157" t="s">
        <v>887</v>
      </c>
      <c r="C297" s="154">
        <f>+'INGRESOS '!C151</f>
        <v>0</v>
      </c>
      <c r="D297" s="174" t="s">
        <v>171</v>
      </c>
      <c r="E297" s="175" t="s">
        <v>188</v>
      </c>
      <c r="F297" s="174"/>
      <c r="G297" s="157" t="s">
        <v>753</v>
      </c>
      <c r="H297" s="154">
        <f>SUM(H298:H298)</f>
        <v>0</v>
      </c>
      <c r="I297" s="149"/>
      <c r="J297" s="149"/>
      <c r="K297" s="149"/>
      <c r="L297" s="149"/>
      <c r="M297" s="109"/>
    </row>
    <row r="298" spans="1:13" hidden="1">
      <c r="A298" s="153"/>
      <c r="B298" s="157"/>
      <c r="C298" s="154"/>
      <c r="D298" s="174"/>
      <c r="E298" s="175"/>
      <c r="F298" s="174"/>
      <c r="G298" s="150" t="s">
        <v>929</v>
      </c>
      <c r="H298" s="151">
        <f>SUM(I298:L298)</f>
        <v>0</v>
      </c>
      <c r="I298" s="149"/>
      <c r="J298" s="149"/>
      <c r="K298" s="149"/>
      <c r="L298" s="149"/>
      <c r="M298" s="109"/>
    </row>
    <row r="299" spans="1:13" hidden="1">
      <c r="A299" s="153"/>
      <c r="B299" s="157"/>
      <c r="C299" s="154"/>
      <c r="D299" s="174"/>
      <c r="E299" s="175"/>
      <c r="F299" s="174"/>
      <c r="G299" s="158"/>
      <c r="H299" s="149"/>
      <c r="I299" s="149"/>
      <c r="J299" s="149"/>
      <c r="K299" s="149"/>
      <c r="L299" s="149"/>
      <c r="M299" s="109"/>
    </row>
    <row r="300" spans="1:13" hidden="1">
      <c r="A300" s="153"/>
      <c r="B300" s="157"/>
      <c r="C300" s="154"/>
      <c r="D300" s="174"/>
      <c r="E300" s="175"/>
      <c r="F300" s="174"/>
      <c r="G300" s="159" t="s">
        <v>385</v>
      </c>
      <c r="H300" s="154">
        <f>+H297</f>
        <v>0</v>
      </c>
      <c r="I300" s="149"/>
      <c r="J300" s="149"/>
      <c r="K300" s="149"/>
      <c r="L300" s="149"/>
      <c r="M300" s="110">
        <f>+C297-H300</f>
        <v>0</v>
      </c>
    </row>
    <row r="301" spans="1:13" hidden="1">
      <c r="A301" s="147"/>
      <c r="B301" s="157"/>
      <c r="C301" s="148"/>
      <c r="D301" s="174"/>
      <c r="E301" s="175"/>
      <c r="F301" s="174"/>
      <c r="G301" s="153"/>
      <c r="H301" s="154"/>
      <c r="I301" s="149"/>
      <c r="J301" s="149"/>
      <c r="K301" s="149"/>
      <c r="L301" s="149"/>
      <c r="M301" s="109"/>
    </row>
    <row r="302" spans="1:13" hidden="1">
      <c r="A302" s="147"/>
      <c r="B302" s="157"/>
      <c r="C302" s="148"/>
      <c r="D302" s="174"/>
      <c r="E302" s="175"/>
      <c r="F302" s="174"/>
      <c r="G302" s="153"/>
      <c r="H302" s="154"/>
      <c r="I302" s="149"/>
      <c r="J302" s="149"/>
      <c r="K302" s="149"/>
      <c r="L302" s="149"/>
      <c r="M302" s="109"/>
    </row>
    <row r="303" spans="1:13" hidden="1">
      <c r="A303" s="147"/>
      <c r="B303" s="157"/>
      <c r="C303" s="148"/>
      <c r="D303" s="174"/>
      <c r="E303" s="175"/>
      <c r="F303" s="174"/>
      <c r="G303" s="153"/>
      <c r="H303" s="154"/>
      <c r="I303" s="149"/>
      <c r="J303" s="149"/>
      <c r="K303" s="149"/>
      <c r="L303" s="149"/>
      <c r="M303" s="109"/>
    </row>
    <row r="304" spans="1:13" ht="26.4" hidden="1">
      <c r="A304" s="147" t="s">
        <v>367</v>
      </c>
      <c r="B304" s="157" t="s">
        <v>368</v>
      </c>
      <c r="C304" s="148">
        <f>+'INGRESOS '!C166</f>
        <v>0</v>
      </c>
      <c r="D304" s="174" t="s">
        <v>172</v>
      </c>
      <c r="E304" s="175" t="s">
        <v>189</v>
      </c>
      <c r="F304" s="174"/>
      <c r="G304" s="157" t="s">
        <v>394</v>
      </c>
      <c r="H304" s="154">
        <f>+H305</f>
        <v>0</v>
      </c>
      <c r="I304" s="149"/>
      <c r="J304" s="149"/>
      <c r="K304" s="149"/>
      <c r="L304" s="149"/>
      <c r="M304" s="109"/>
    </row>
    <row r="305" spans="1:13" hidden="1">
      <c r="A305" s="147"/>
      <c r="B305" s="157"/>
      <c r="C305" s="148"/>
      <c r="D305" s="174"/>
      <c r="E305" s="175"/>
      <c r="F305" s="174"/>
      <c r="G305" s="155" t="s">
        <v>578</v>
      </c>
      <c r="H305" s="149">
        <f>SUM(I305:L305)</f>
        <v>0</v>
      </c>
      <c r="I305" s="149"/>
      <c r="J305" s="149">
        <v>0</v>
      </c>
      <c r="K305" s="149"/>
      <c r="L305" s="149"/>
      <c r="M305" s="109"/>
    </row>
    <row r="306" spans="1:13" hidden="1">
      <c r="A306" s="147"/>
      <c r="B306" s="157"/>
      <c r="C306" s="148"/>
      <c r="D306" s="174"/>
      <c r="E306" s="175"/>
      <c r="F306" s="174"/>
      <c r="G306" s="153"/>
      <c r="H306" s="154"/>
      <c r="I306" s="149"/>
      <c r="J306" s="149"/>
      <c r="K306" s="149"/>
      <c r="L306" s="149"/>
      <c r="M306" s="109"/>
    </row>
    <row r="307" spans="1:13" hidden="1">
      <c r="A307" s="147"/>
      <c r="B307" s="157"/>
      <c r="C307" s="148"/>
      <c r="D307" s="174"/>
      <c r="E307" s="175"/>
      <c r="F307" s="174"/>
      <c r="G307" s="159" t="s">
        <v>385</v>
      </c>
      <c r="H307" s="154">
        <f>+H304</f>
        <v>0</v>
      </c>
      <c r="I307" s="149"/>
      <c r="J307" s="149"/>
      <c r="K307" s="149"/>
      <c r="L307" s="149"/>
      <c r="M307" s="110">
        <f>+C304-H307</f>
        <v>0</v>
      </c>
    </row>
    <row r="308" spans="1:13" hidden="1">
      <c r="A308" s="147"/>
      <c r="B308" s="157"/>
      <c r="C308" s="148"/>
      <c r="D308" s="174"/>
      <c r="E308" s="175"/>
      <c r="F308" s="174"/>
      <c r="G308" s="153"/>
      <c r="H308" s="154"/>
      <c r="I308" s="149"/>
      <c r="J308" s="149"/>
      <c r="K308" s="149"/>
      <c r="L308" s="149"/>
      <c r="M308" s="109"/>
    </row>
    <row r="309" spans="1:13" hidden="1">
      <c r="A309" s="147"/>
      <c r="B309" s="157"/>
      <c r="C309" s="148"/>
      <c r="D309" s="174"/>
      <c r="E309" s="175"/>
      <c r="F309" s="174"/>
      <c r="G309" s="153"/>
      <c r="H309" s="154"/>
      <c r="I309" s="149"/>
      <c r="J309" s="149"/>
      <c r="K309" s="149"/>
      <c r="L309" s="149"/>
      <c r="M309" s="109"/>
    </row>
    <row r="310" spans="1:13" hidden="1">
      <c r="A310" s="147"/>
      <c r="B310" s="157"/>
      <c r="C310" s="148"/>
      <c r="D310" s="174"/>
      <c r="E310" s="175"/>
      <c r="F310" s="174"/>
      <c r="G310" s="153"/>
      <c r="H310" s="154"/>
      <c r="I310" s="149"/>
      <c r="J310" s="149"/>
      <c r="K310" s="149"/>
      <c r="L310" s="149"/>
      <c r="M310" s="109"/>
    </row>
    <row r="311" spans="1:13" ht="26.4" hidden="1">
      <c r="A311" s="153" t="s">
        <v>1190</v>
      </c>
      <c r="B311" s="157" t="s">
        <v>989</v>
      </c>
      <c r="C311" s="459">
        <f>+'INGRESOS '!C157</f>
        <v>0</v>
      </c>
      <c r="D311" s="174" t="s">
        <v>173</v>
      </c>
      <c r="E311" s="175" t="s">
        <v>190</v>
      </c>
      <c r="F311" s="174" t="s">
        <v>187</v>
      </c>
      <c r="G311" s="157" t="s">
        <v>725</v>
      </c>
      <c r="H311" s="154">
        <f>SUM(H312:H312)</f>
        <v>0</v>
      </c>
      <c r="I311" s="149"/>
      <c r="J311" s="149"/>
      <c r="K311" s="149"/>
      <c r="L311" s="149"/>
      <c r="M311" s="110"/>
    </row>
    <row r="312" spans="1:13" hidden="1">
      <c r="A312" s="454"/>
      <c r="B312" s="450"/>
      <c r="C312" s="455"/>
      <c r="D312" s="174"/>
      <c r="E312" s="175"/>
      <c r="F312" s="174"/>
      <c r="G312" s="155" t="s">
        <v>578</v>
      </c>
      <c r="H312" s="151">
        <f>SUM(I312:L312)</f>
        <v>0</v>
      </c>
      <c r="I312" s="149"/>
      <c r="J312" s="149">
        <v>0</v>
      </c>
      <c r="K312" s="149"/>
      <c r="L312" s="149"/>
      <c r="M312" s="110"/>
    </row>
    <row r="313" spans="1:13" hidden="1">
      <c r="A313" s="454"/>
      <c r="B313" s="450"/>
      <c r="C313" s="455"/>
      <c r="D313" s="177"/>
      <c r="E313" s="178"/>
      <c r="F313" s="177"/>
      <c r="G313" s="453"/>
      <c r="H313" s="176"/>
      <c r="I313" s="152"/>
      <c r="J313" s="152"/>
      <c r="K313" s="152"/>
      <c r="L313" s="152"/>
      <c r="M313" s="110"/>
    </row>
    <row r="314" spans="1:13" hidden="1">
      <c r="A314" s="153"/>
      <c r="B314" s="157"/>
      <c r="C314" s="154"/>
      <c r="D314" s="174"/>
      <c r="E314" s="175"/>
      <c r="F314" s="174"/>
      <c r="G314" s="159" t="s">
        <v>385</v>
      </c>
      <c r="H314" s="154">
        <f>+H311</f>
        <v>0</v>
      </c>
      <c r="I314" s="149"/>
      <c r="J314" s="149"/>
      <c r="K314" s="149"/>
      <c r="L314" s="149"/>
      <c r="M314" s="110">
        <f>+C311-H314</f>
        <v>0</v>
      </c>
    </row>
    <row r="315" spans="1:13" hidden="1">
      <c r="A315" s="454"/>
      <c r="B315" s="450"/>
      <c r="C315" s="455"/>
      <c r="D315" s="177"/>
      <c r="E315" s="178"/>
      <c r="F315" s="177"/>
      <c r="G315" s="453"/>
      <c r="H315" s="176"/>
      <c r="I315" s="152"/>
      <c r="J315" s="152"/>
      <c r="K315" s="152"/>
      <c r="L315" s="152"/>
      <c r="M315" s="110"/>
    </row>
    <row r="316" spans="1:13" hidden="1">
      <c r="A316" s="454"/>
      <c r="B316" s="450"/>
      <c r="C316" s="455"/>
      <c r="D316" s="177"/>
      <c r="E316" s="178"/>
      <c r="F316" s="177"/>
      <c r="G316" s="453"/>
      <c r="H316" s="176"/>
      <c r="I316" s="152"/>
      <c r="J316" s="152"/>
      <c r="K316" s="152"/>
      <c r="L316" s="152"/>
      <c r="M316" s="110"/>
    </row>
    <row r="317" spans="1:13" hidden="1">
      <c r="A317" s="454"/>
      <c r="B317" s="450"/>
      <c r="C317" s="455"/>
      <c r="D317" s="177"/>
      <c r="E317" s="178"/>
      <c r="F317" s="177"/>
      <c r="G317" s="453"/>
      <c r="H317" s="176"/>
      <c r="I317" s="152"/>
      <c r="J317" s="152"/>
      <c r="K317" s="152"/>
      <c r="L317" s="152"/>
      <c r="M317" s="110"/>
    </row>
    <row r="318" spans="1:13">
      <c r="A318" s="147" t="s">
        <v>301</v>
      </c>
      <c r="B318" s="157" t="s">
        <v>765</v>
      </c>
      <c r="C318" s="148">
        <f>+'INGRESOS '!C172</f>
        <v>138559280.86000001</v>
      </c>
      <c r="D318" s="174" t="s">
        <v>172</v>
      </c>
      <c r="E318" s="175" t="s">
        <v>189</v>
      </c>
      <c r="F318" s="174"/>
      <c r="G318" s="157" t="s">
        <v>394</v>
      </c>
      <c r="H318" s="154">
        <f>SUM(H319:H321)</f>
        <v>88564375.010000005</v>
      </c>
      <c r="I318" s="149"/>
      <c r="J318" s="151"/>
      <c r="K318" s="151"/>
      <c r="L318" s="151"/>
      <c r="M318" s="109"/>
    </row>
    <row r="319" spans="1:13" hidden="1">
      <c r="A319" s="147"/>
      <c r="B319" s="157"/>
      <c r="C319" s="148"/>
      <c r="D319" s="174"/>
      <c r="E319" s="175"/>
      <c r="F319" s="174"/>
      <c r="G319" s="150" t="s">
        <v>576</v>
      </c>
      <c r="H319" s="151">
        <f>SUM(I319:L319)</f>
        <v>0</v>
      </c>
      <c r="I319" s="149">
        <v>0</v>
      </c>
      <c r="J319" s="151"/>
      <c r="K319" s="151"/>
      <c r="L319" s="151"/>
    </row>
    <row r="320" spans="1:13" hidden="1">
      <c r="A320" s="147"/>
      <c r="B320" s="157"/>
      <c r="C320" s="148"/>
      <c r="D320" s="174"/>
      <c r="E320" s="175"/>
      <c r="F320" s="174"/>
      <c r="G320" s="150" t="s">
        <v>762</v>
      </c>
      <c r="H320" s="151">
        <f t="shared" ref="H320:H321" si="7">SUM(I320:L320)</f>
        <v>0</v>
      </c>
      <c r="I320" s="149">
        <v>0</v>
      </c>
      <c r="J320" s="151"/>
      <c r="K320" s="151"/>
      <c r="L320" s="151"/>
    </row>
    <row r="321" spans="1:13">
      <c r="A321" s="147"/>
      <c r="B321" s="157"/>
      <c r="C321" s="148"/>
      <c r="D321" s="174"/>
      <c r="E321" s="175"/>
      <c r="F321" s="174"/>
      <c r="G321" s="150" t="s">
        <v>578</v>
      </c>
      <c r="H321" s="151">
        <f t="shared" si="7"/>
        <v>88564375.010000005</v>
      </c>
      <c r="I321" s="149"/>
      <c r="J321" s="149">
        <v>88564375.010000005</v>
      </c>
      <c r="K321" s="151"/>
      <c r="L321" s="151"/>
      <c r="M321" s="109"/>
    </row>
    <row r="322" spans="1:13" hidden="1">
      <c r="A322" s="147"/>
      <c r="B322" s="157"/>
      <c r="C322" s="148"/>
      <c r="D322" s="174"/>
      <c r="E322" s="175"/>
      <c r="F322" s="174"/>
      <c r="G322" s="535"/>
      <c r="H322" s="151"/>
      <c r="I322" s="149"/>
      <c r="J322" s="151"/>
      <c r="K322" s="151"/>
      <c r="L322" s="151"/>
      <c r="M322" s="109"/>
    </row>
    <row r="323" spans="1:13" hidden="1">
      <c r="A323" s="147"/>
      <c r="B323" s="157"/>
      <c r="C323" s="148"/>
      <c r="D323" s="174" t="s">
        <v>172</v>
      </c>
      <c r="E323" s="175" t="s">
        <v>188</v>
      </c>
      <c r="F323" s="174"/>
      <c r="G323" s="157" t="s">
        <v>726</v>
      </c>
      <c r="H323" s="154">
        <f>SUM(H324:H324)</f>
        <v>0</v>
      </c>
      <c r="I323" s="149"/>
      <c r="J323" s="151"/>
      <c r="K323" s="151"/>
      <c r="L323" s="151"/>
      <c r="M323" s="109"/>
    </row>
    <row r="324" spans="1:13" hidden="1">
      <c r="A324" s="147"/>
      <c r="B324" s="157"/>
      <c r="C324" s="148"/>
      <c r="D324" s="174"/>
      <c r="E324" s="175"/>
      <c r="F324" s="174"/>
      <c r="G324" s="150" t="s">
        <v>576</v>
      </c>
      <c r="H324" s="151">
        <f>SUM(I324:L324)</f>
        <v>0</v>
      </c>
      <c r="I324" s="149">
        <v>0</v>
      </c>
      <c r="J324" s="151"/>
      <c r="K324" s="151"/>
      <c r="L324" s="151"/>
      <c r="M324" s="109"/>
    </row>
    <row r="325" spans="1:13" hidden="1">
      <c r="A325" s="147"/>
      <c r="B325" s="157"/>
      <c r="C325" s="148"/>
      <c r="D325" s="174"/>
      <c r="E325" s="175"/>
      <c r="F325" s="174"/>
      <c r="G325" s="157"/>
      <c r="H325" s="154"/>
      <c r="I325" s="149"/>
      <c r="J325" s="151"/>
      <c r="K325" s="151"/>
      <c r="L325" s="151"/>
      <c r="M325" s="109"/>
    </row>
    <row r="326" spans="1:13" hidden="1">
      <c r="A326" s="147"/>
      <c r="B326" s="157"/>
      <c r="C326" s="148"/>
      <c r="D326" s="174" t="s">
        <v>172</v>
      </c>
      <c r="E326" s="175" t="s">
        <v>292</v>
      </c>
      <c r="F326" s="174"/>
      <c r="G326" s="157" t="s">
        <v>754</v>
      </c>
      <c r="H326" s="154">
        <f>SUM(H327:H328)</f>
        <v>0</v>
      </c>
      <c r="I326" s="149"/>
      <c r="J326" s="151"/>
      <c r="K326" s="151"/>
      <c r="L326" s="151"/>
      <c r="M326" s="109"/>
    </row>
    <row r="327" spans="1:13" hidden="1">
      <c r="A327" s="147"/>
      <c r="B327" s="157"/>
      <c r="C327" s="148"/>
      <c r="D327" s="174"/>
      <c r="E327" s="175"/>
      <c r="F327" s="174"/>
      <c r="G327" s="150" t="s">
        <v>890</v>
      </c>
      <c r="H327" s="149">
        <f>SUM(I327:L327)</f>
        <v>0</v>
      </c>
      <c r="I327" s="149">
        <v>0</v>
      </c>
      <c r="J327" s="151"/>
      <c r="K327" s="151"/>
      <c r="L327" s="151"/>
      <c r="M327" s="109"/>
    </row>
    <row r="328" spans="1:13" hidden="1">
      <c r="A328" s="147"/>
      <c r="B328" s="157"/>
      <c r="C328" s="148"/>
      <c r="D328" s="174"/>
      <c r="E328" s="175"/>
      <c r="F328" s="174"/>
      <c r="G328" s="150" t="s">
        <v>751</v>
      </c>
      <c r="H328" s="151">
        <f>SUM(I328:L328)</f>
        <v>0</v>
      </c>
      <c r="I328" s="149">
        <v>0</v>
      </c>
      <c r="J328" s="151"/>
      <c r="K328" s="151"/>
      <c r="L328" s="151"/>
      <c r="M328" s="109"/>
    </row>
    <row r="329" spans="1:13" hidden="1">
      <c r="A329" s="147"/>
      <c r="B329" s="157"/>
      <c r="C329" s="148"/>
      <c r="D329" s="174"/>
      <c r="E329" s="175"/>
      <c r="F329" s="174"/>
      <c r="G329" s="157"/>
      <c r="H329" s="154"/>
      <c r="I329" s="149"/>
      <c r="J329" s="151"/>
      <c r="K329" s="151"/>
      <c r="L329" s="151"/>
      <c r="M329" s="109"/>
    </row>
    <row r="330" spans="1:13" hidden="1">
      <c r="A330" s="147"/>
      <c r="B330" s="157"/>
      <c r="C330" s="148"/>
      <c r="D330" s="174" t="s">
        <v>172</v>
      </c>
      <c r="E330" s="175" t="s">
        <v>755</v>
      </c>
      <c r="F330" s="174"/>
      <c r="G330" s="157" t="s">
        <v>756</v>
      </c>
      <c r="H330" s="154">
        <f>SUM(H331:H333)</f>
        <v>0</v>
      </c>
      <c r="I330" s="149"/>
      <c r="J330" s="151"/>
      <c r="K330" s="151"/>
      <c r="L330" s="151"/>
      <c r="M330" s="109"/>
    </row>
    <row r="331" spans="1:13" hidden="1">
      <c r="A331" s="147"/>
      <c r="B331" s="157"/>
      <c r="C331" s="148"/>
      <c r="D331" s="174"/>
      <c r="E331" s="175"/>
      <c r="F331" s="174"/>
      <c r="G331" s="150" t="s">
        <v>890</v>
      </c>
      <c r="H331" s="149">
        <f>SUM(I331:L331)</f>
        <v>0</v>
      </c>
      <c r="I331" s="149">
        <v>0</v>
      </c>
      <c r="J331" s="151"/>
      <c r="K331" s="151"/>
      <c r="L331" s="151"/>
      <c r="M331" s="109"/>
    </row>
    <row r="332" spans="1:13" hidden="1">
      <c r="A332" s="147"/>
      <c r="B332" s="157"/>
      <c r="C332" s="148"/>
      <c r="D332" s="174"/>
      <c r="E332" s="175"/>
      <c r="F332" s="174"/>
      <c r="G332" s="150" t="s">
        <v>751</v>
      </c>
      <c r="H332" s="151">
        <f>SUM(I332:L332)</f>
        <v>0</v>
      </c>
      <c r="I332" s="149">
        <v>0</v>
      </c>
      <c r="J332" s="151"/>
      <c r="K332" s="151"/>
      <c r="L332" s="151"/>
      <c r="M332" s="109"/>
    </row>
    <row r="333" spans="1:13" hidden="1">
      <c r="A333" s="147"/>
      <c r="B333" s="157"/>
      <c r="C333" s="148"/>
      <c r="D333" s="174"/>
      <c r="E333" s="175"/>
      <c r="F333" s="174"/>
      <c r="G333" s="150" t="s">
        <v>763</v>
      </c>
      <c r="H333" s="151">
        <f>SUM(I333:L333)</f>
        <v>0</v>
      </c>
      <c r="I333" s="149"/>
      <c r="J333" s="151">
        <v>0</v>
      </c>
      <c r="K333" s="151"/>
      <c r="L333" s="151"/>
      <c r="M333" s="109"/>
    </row>
    <row r="334" spans="1:13" hidden="1">
      <c r="A334" s="147"/>
      <c r="B334" s="157"/>
      <c r="C334" s="148"/>
      <c r="D334" s="174"/>
      <c r="E334" s="175"/>
      <c r="F334" s="174"/>
      <c r="G334" s="290"/>
      <c r="H334" s="151"/>
      <c r="I334" s="149"/>
      <c r="J334" s="151"/>
      <c r="K334" s="151"/>
      <c r="L334" s="151"/>
      <c r="M334" s="109"/>
    </row>
    <row r="335" spans="1:13" hidden="1">
      <c r="A335" s="147"/>
      <c r="B335" s="157"/>
      <c r="C335" s="148"/>
      <c r="D335" s="174" t="s">
        <v>172</v>
      </c>
      <c r="E335" s="175" t="s">
        <v>193</v>
      </c>
      <c r="F335" s="174"/>
      <c r="G335" s="157" t="s">
        <v>393</v>
      </c>
      <c r="H335" s="154">
        <f>SUM(H336:H339)</f>
        <v>0</v>
      </c>
      <c r="I335" s="149"/>
      <c r="J335" s="151"/>
      <c r="K335" s="151"/>
      <c r="L335" s="151"/>
      <c r="M335" s="109"/>
    </row>
    <row r="336" spans="1:13" hidden="1">
      <c r="A336" s="147"/>
      <c r="B336" s="157"/>
      <c r="C336" s="148"/>
      <c r="D336" s="174"/>
      <c r="E336" s="175"/>
      <c r="F336" s="174"/>
      <c r="G336" s="150" t="s">
        <v>751</v>
      </c>
      <c r="H336" s="149">
        <f>SUM(I336:L336)</f>
        <v>0</v>
      </c>
      <c r="I336" s="149">
        <v>0</v>
      </c>
      <c r="J336" s="151"/>
      <c r="K336" s="151"/>
      <c r="L336" s="151"/>
      <c r="M336" s="109"/>
    </row>
    <row r="337" spans="1:13" hidden="1">
      <c r="A337" s="147"/>
      <c r="B337" s="157"/>
      <c r="C337" s="148"/>
      <c r="D337" s="174"/>
      <c r="E337" s="175"/>
      <c r="F337" s="174"/>
      <c r="G337" s="150" t="s">
        <v>762</v>
      </c>
      <c r="H337" s="151">
        <f>SUM(I337:L337)</f>
        <v>0</v>
      </c>
      <c r="I337" s="149">
        <v>0</v>
      </c>
      <c r="J337" s="151"/>
      <c r="K337" s="151"/>
      <c r="L337" s="151"/>
      <c r="M337" s="109"/>
    </row>
    <row r="338" spans="1:13" hidden="1">
      <c r="A338" s="147"/>
      <c r="B338" s="157"/>
      <c r="C338" s="148"/>
      <c r="D338" s="174"/>
      <c r="E338" s="175"/>
      <c r="F338" s="174"/>
      <c r="G338" s="150" t="s">
        <v>763</v>
      </c>
      <c r="H338" s="151">
        <f>SUM(I338:L338)</f>
        <v>0</v>
      </c>
      <c r="I338" s="149"/>
      <c r="J338" s="151">
        <v>0</v>
      </c>
      <c r="K338" s="151"/>
      <c r="L338" s="151"/>
      <c r="M338" s="109"/>
    </row>
    <row r="339" spans="1:13" hidden="1">
      <c r="A339" s="147"/>
      <c r="B339" s="157"/>
      <c r="C339" s="148"/>
      <c r="D339" s="174"/>
      <c r="E339" s="175"/>
      <c r="F339" s="174"/>
      <c r="G339" s="150" t="s">
        <v>1191</v>
      </c>
      <c r="H339" s="151">
        <f>SUM(I339:L339)</f>
        <v>0</v>
      </c>
      <c r="I339" s="149"/>
      <c r="J339" s="151"/>
      <c r="K339" s="151"/>
      <c r="L339" s="151">
        <v>0</v>
      </c>
      <c r="M339" s="112"/>
    </row>
    <row r="340" spans="1:13" hidden="1">
      <c r="A340" s="147"/>
      <c r="B340" s="157"/>
      <c r="C340" s="148"/>
      <c r="D340" s="174"/>
      <c r="E340" s="175"/>
      <c r="F340" s="174"/>
      <c r="G340" s="290"/>
      <c r="H340" s="151"/>
      <c r="I340" s="149"/>
      <c r="J340" s="151"/>
      <c r="K340" s="151"/>
      <c r="L340" s="151"/>
      <c r="M340" s="112"/>
    </row>
    <row r="341" spans="1:13" hidden="1">
      <c r="A341" s="147"/>
      <c r="B341" s="157"/>
      <c r="C341" s="148"/>
      <c r="D341" s="174" t="s">
        <v>172</v>
      </c>
      <c r="E341" s="175" t="s">
        <v>758</v>
      </c>
      <c r="F341" s="174"/>
      <c r="G341" s="157" t="s">
        <v>757</v>
      </c>
      <c r="H341" s="154">
        <f>SUM(H342:H342)</f>
        <v>0</v>
      </c>
      <c r="I341" s="149"/>
      <c r="J341" s="151"/>
      <c r="K341" s="151"/>
      <c r="L341" s="151"/>
      <c r="M341" s="109"/>
    </row>
    <row r="342" spans="1:13" hidden="1">
      <c r="A342" s="147"/>
      <c r="B342" s="157"/>
      <c r="C342" s="148"/>
      <c r="D342" s="174"/>
      <c r="E342" s="175"/>
      <c r="F342" s="174"/>
      <c r="G342" s="150" t="s">
        <v>762</v>
      </c>
      <c r="H342" s="151">
        <f>SUM(I342:L342)</f>
        <v>0</v>
      </c>
      <c r="I342" s="149">
        <v>0</v>
      </c>
      <c r="J342" s="151"/>
      <c r="K342" s="151"/>
      <c r="L342" s="151"/>
      <c r="M342" s="109"/>
    </row>
    <row r="343" spans="1:13" hidden="1">
      <c r="A343" s="147"/>
      <c r="B343" s="157"/>
      <c r="C343" s="148"/>
      <c r="D343" s="174"/>
      <c r="E343" s="175"/>
      <c r="F343" s="174"/>
      <c r="G343" s="290"/>
      <c r="H343" s="151"/>
      <c r="I343" s="149"/>
      <c r="J343" s="151"/>
      <c r="K343" s="151"/>
      <c r="L343" s="151"/>
      <c r="M343" s="109"/>
    </row>
    <row r="344" spans="1:13" hidden="1">
      <c r="A344" s="147"/>
      <c r="B344" s="157"/>
      <c r="C344" s="148"/>
      <c r="D344" s="174" t="s">
        <v>173</v>
      </c>
      <c r="E344" s="175" t="s">
        <v>187</v>
      </c>
      <c r="F344" s="175" t="s">
        <v>187</v>
      </c>
      <c r="G344" s="157" t="s">
        <v>898</v>
      </c>
      <c r="H344" s="154">
        <f>SUM(H345:H345)</f>
        <v>0</v>
      </c>
      <c r="I344" s="149"/>
      <c r="J344" s="149"/>
      <c r="K344" s="149"/>
      <c r="L344" s="149"/>
      <c r="M344" s="109"/>
    </row>
    <row r="345" spans="1:13" hidden="1">
      <c r="A345" s="153"/>
      <c r="B345" s="157"/>
      <c r="C345" s="154"/>
      <c r="D345" s="174"/>
      <c r="E345" s="175"/>
      <c r="F345" s="174"/>
      <c r="G345" s="150" t="s">
        <v>578</v>
      </c>
      <c r="H345" s="151">
        <f>SUM(I345:L345)</f>
        <v>0</v>
      </c>
      <c r="I345" s="149"/>
      <c r="J345" s="149">
        <v>0</v>
      </c>
      <c r="K345" s="149"/>
      <c r="L345" s="149"/>
      <c r="M345" s="109"/>
    </row>
    <row r="346" spans="1:13">
      <c r="A346" s="153"/>
      <c r="B346" s="157"/>
      <c r="C346" s="154"/>
      <c r="D346" s="174"/>
      <c r="E346" s="175"/>
      <c r="F346" s="174"/>
      <c r="G346" s="290"/>
      <c r="H346" s="151"/>
      <c r="I346" s="149"/>
      <c r="J346" s="149"/>
      <c r="K346" s="149"/>
      <c r="L346" s="149"/>
      <c r="M346" s="109"/>
    </row>
    <row r="347" spans="1:13" ht="26.4">
      <c r="A347" s="153"/>
      <c r="B347" s="157"/>
      <c r="C347" s="154"/>
      <c r="D347" s="174" t="s">
        <v>173</v>
      </c>
      <c r="E347" s="175" t="s">
        <v>191</v>
      </c>
      <c r="F347" s="175" t="s">
        <v>189</v>
      </c>
      <c r="G347" s="157" t="s">
        <v>535</v>
      </c>
      <c r="H347" s="154">
        <f>SUM(H348:H348)</f>
        <v>25000000</v>
      </c>
      <c r="I347" s="149"/>
      <c r="J347" s="149"/>
      <c r="K347" s="149"/>
      <c r="L347" s="149"/>
      <c r="M347" s="109"/>
    </row>
    <row r="348" spans="1:13">
      <c r="A348" s="153"/>
      <c r="B348" s="157"/>
      <c r="C348" s="154"/>
      <c r="D348" s="174"/>
      <c r="E348" s="175"/>
      <c r="F348" s="174"/>
      <c r="G348" s="150" t="s">
        <v>578</v>
      </c>
      <c r="H348" s="151">
        <f t="shared" ref="H348" si="8">SUM(I348:L348)</f>
        <v>25000000</v>
      </c>
      <c r="I348" s="149"/>
      <c r="J348" s="149">
        <v>25000000</v>
      </c>
      <c r="K348" s="149"/>
      <c r="L348" s="149"/>
      <c r="M348" s="109"/>
    </row>
    <row r="349" spans="1:13">
      <c r="A349" s="153"/>
      <c r="B349" s="157"/>
      <c r="C349" s="154"/>
      <c r="D349" s="174"/>
      <c r="E349" s="175"/>
      <c r="F349" s="174"/>
      <c r="G349" s="290"/>
      <c r="H349" s="151"/>
      <c r="I349" s="149"/>
      <c r="J349" s="149"/>
      <c r="K349" s="149"/>
      <c r="L349" s="149"/>
      <c r="M349" s="109"/>
    </row>
    <row r="350" spans="1:13" ht="26.4">
      <c r="A350" s="153"/>
      <c r="B350" s="157"/>
      <c r="C350" s="154"/>
      <c r="D350" s="174" t="s">
        <v>173</v>
      </c>
      <c r="E350" s="175" t="s">
        <v>191</v>
      </c>
      <c r="F350" s="175" t="s">
        <v>188</v>
      </c>
      <c r="G350" s="157" t="s">
        <v>959</v>
      </c>
      <c r="H350" s="154">
        <f>SUM(H351:H352)</f>
        <v>24994905.850000001</v>
      </c>
      <c r="I350" s="149"/>
      <c r="J350" s="149"/>
      <c r="K350" s="149"/>
      <c r="L350" s="149"/>
      <c r="M350" s="109"/>
    </row>
    <row r="351" spans="1:13" hidden="1">
      <c r="A351" s="153"/>
      <c r="B351" s="157"/>
      <c r="C351" s="154"/>
      <c r="D351" s="174"/>
      <c r="E351" s="175"/>
      <c r="F351" s="174"/>
      <c r="G351" s="150" t="s">
        <v>751</v>
      </c>
      <c r="H351" s="151">
        <f>SUM(I351:L351)</f>
        <v>0</v>
      </c>
      <c r="I351" s="149"/>
      <c r="J351" s="149">
        <v>0</v>
      </c>
      <c r="K351" s="149"/>
      <c r="L351" s="149"/>
      <c r="M351" s="109"/>
    </row>
    <row r="352" spans="1:13">
      <c r="A352" s="153"/>
      <c r="B352" s="157"/>
      <c r="C352" s="154"/>
      <c r="D352" s="174"/>
      <c r="E352" s="175"/>
      <c r="F352" s="174"/>
      <c r="G352" s="150" t="s">
        <v>578</v>
      </c>
      <c r="H352" s="151">
        <f>SUM(I352:L352)</f>
        <v>24994905.850000001</v>
      </c>
      <c r="I352" s="149"/>
      <c r="J352" s="149">
        <v>24994905.850000001</v>
      </c>
      <c r="K352" s="149"/>
      <c r="L352" s="149"/>
      <c r="M352" s="109"/>
    </row>
    <row r="353" spans="1:13" hidden="1">
      <c r="A353" s="153"/>
      <c r="B353" s="157"/>
      <c r="C353" s="154"/>
      <c r="D353" s="174"/>
      <c r="E353" s="175"/>
      <c r="F353" s="174"/>
      <c r="G353" s="290"/>
      <c r="H353" s="151"/>
      <c r="I353" s="149"/>
      <c r="J353" s="149"/>
      <c r="K353" s="149"/>
      <c r="L353" s="149"/>
      <c r="M353" s="109"/>
    </row>
    <row r="354" spans="1:13" ht="26.4" hidden="1">
      <c r="A354" s="153"/>
      <c r="B354" s="157"/>
      <c r="C354" s="154"/>
      <c r="D354" s="174" t="s">
        <v>173</v>
      </c>
      <c r="E354" s="175" t="s">
        <v>191</v>
      </c>
      <c r="F354" s="175" t="s">
        <v>190</v>
      </c>
      <c r="G354" s="157" t="s">
        <v>738</v>
      </c>
      <c r="H354" s="154">
        <f>SUM(H355:H356)</f>
        <v>0</v>
      </c>
      <c r="I354" s="149"/>
      <c r="J354" s="149"/>
      <c r="K354" s="149"/>
      <c r="L354" s="149"/>
      <c r="M354" s="109"/>
    </row>
    <row r="355" spans="1:13" hidden="1">
      <c r="A355" s="153"/>
      <c r="B355" s="157"/>
      <c r="C355" s="154"/>
      <c r="D355" s="174"/>
      <c r="E355" s="175"/>
      <c r="F355" s="174"/>
      <c r="G355" s="150" t="s">
        <v>751</v>
      </c>
      <c r="H355" s="151">
        <f>SUM(I355:L355)</f>
        <v>0</v>
      </c>
      <c r="I355" s="149"/>
      <c r="J355" s="149">
        <v>0</v>
      </c>
      <c r="K355" s="149"/>
      <c r="L355" s="149"/>
      <c r="M355" s="109"/>
    </row>
    <row r="356" spans="1:13" hidden="1">
      <c r="A356" s="153"/>
      <c r="B356" s="157"/>
      <c r="C356" s="154"/>
      <c r="D356" s="174"/>
      <c r="E356" s="175"/>
      <c r="F356" s="174"/>
      <c r="G356" s="150" t="s">
        <v>577</v>
      </c>
      <c r="H356" s="151">
        <f>SUM(I356:L356)</f>
        <v>0</v>
      </c>
      <c r="I356" s="149"/>
      <c r="J356" s="149">
        <v>0</v>
      </c>
      <c r="K356" s="149"/>
      <c r="L356" s="149"/>
      <c r="M356" s="109"/>
    </row>
    <row r="357" spans="1:13" hidden="1">
      <c r="A357" s="153"/>
      <c r="B357" s="157"/>
      <c r="C357" s="154"/>
      <c r="D357" s="174"/>
      <c r="E357" s="175"/>
      <c r="F357" s="174"/>
      <c r="G357" s="290"/>
      <c r="H357" s="151"/>
      <c r="I357" s="149"/>
      <c r="J357" s="149"/>
      <c r="K357" s="149"/>
      <c r="L357" s="149"/>
      <c r="M357" s="109"/>
    </row>
    <row r="358" spans="1:13" ht="26.4" hidden="1">
      <c r="A358" s="153"/>
      <c r="B358" s="157"/>
      <c r="C358" s="154"/>
      <c r="D358" s="174" t="s">
        <v>173</v>
      </c>
      <c r="E358" s="175" t="s">
        <v>190</v>
      </c>
      <c r="F358" s="175" t="s">
        <v>191</v>
      </c>
      <c r="G358" s="157" t="s">
        <v>764</v>
      </c>
      <c r="H358" s="154">
        <f>SUM(H359:H359)</f>
        <v>0</v>
      </c>
      <c r="I358" s="149"/>
      <c r="J358" s="149"/>
      <c r="K358" s="151"/>
      <c r="L358" s="151"/>
      <c r="M358" s="109"/>
    </row>
    <row r="359" spans="1:13" hidden="1">
      <c r="A359" s="147"/>
      <c r="B359" s="157"/>
      <c r="C359" s="148"/>
      <c r="D359" s="174"/>
      <c r="E359" s="175"/>
      <c r="F359" s="174"/>
      <c r="G359" s="150" t="s">
        <v>762</v>
      </c>
      <c r="H359" s="151">
        <f t="shared" ref="H359" si="9">SUM(I359:L359)</f>
        <v>0</v>
      </c>
      <c r="I359" s="149"/>
      <c r="J359" s="149">
        <v>0</v>
      </c>
      <c r="K359" s="151"/>
      <c r="L359" s="151"/>
      <c r="M359" s="109"/>
    </row>
    <row r="360" spans="1:13" hidden="1">
      <c r="A360" s="147"/>
      <c r="B360" s="157"/>
      <c r="C360" s="148"/>
      <c r="D360" s="179"/>
      <c r="E360" s="180"/>
      <c r="F360" s="179"/>
      <c r="G360" s="147"/>
      <c r="H360" s="148"/>
      <c r="I360" s="151"/>
      <c r="J360" s="151"/>
      <c r="K360" s="151"/>
      <c r="L360" s="151"/>
      <c r="M360" s="109"/>
    </row>
    <row r="361" spans="1:13" hidden="1">
      <c r="A361" s="147"/>
      <c r="B361" s="157"/>
      <c r="C361" s="148"/>
      <c r="D361" s="174" t="s">
        <v>173</v>
      </c>
      <c r="E361" s="175" t="s">
        <v>192</v>
      </c>
      <c r="F361" s="175" t="s">
        <v>187</v>
      </c>
      <c r="G361" s="157" t="s">
        <v>721</v>
      </c>
      <c r="H361" s="154">
        <f>SUM(H362:H362)</f>
        <v>0</v>
      </c>
      <c r="I361" s="149"/>
      <c r="J361" s="149"/>
      <c r="K361" s="151"/>
      <c r="L361" s="151"/>
      <c r="M361" s="109"/>
    </row>
    <row r="362" spans="1:13" hidden="1">
      <c r="A362" s="147"/>
      <c r="B362" s="157"/>
      <c r="C362" s="148"/>
      <c r="D362" s="174"/>
      <c r="E362" s="175"/>
      <c r="F362" s="174"/>
      <c r="G362" s="150" t="s">
        <v>763</v>
      </c>
      <c r="H362" s="151">
        <f>SUM(I362:L362)</f>
        <v>0</v>
      </c>
      <c r="I362" s="149"/>
      <c r="J362" s="149">
        <v>0</v>
      </c>
      <c r="K362" s="151"/>
      <c r="L362" s="151"/>
      <c r="M362" s="109"/>
    </row>
    <row r="363" spans="1:13" hidden="1">
      <c r="A363" s="147"/>
      <c r="B363" s="157"/>
      <c r="C363" s="148"/>
      <c r="D363" s="179"/>
      <c r="E363" s="180"/>
      <c r="F363" s="179"/>
      <c r="G363" s="291"/>
      <c r="H363" s="292"/>
      <c r="I363" s="149"/>
      <c r="J363" s="149"/>
      <c r="K363" s="151"/>
      <c r="L363" s="151"/>
      <c r="M363" s="109"/>
    </row>
    <row r="364" spans="1:13" ht="26.4" hidden="1">
      <c r="A364" s="147"/>
      <c r="B364" s="157"/>
      <c r="C364" s="148"/>
      <c r="D364" s="174" t="s">
        <v>173</v>
      </c>
      <c r="E364" s="175" t="s">
        <v>192</v>
      </c>
      <c r="F364" s="175" t="s">
        <v>191</v>
      </c>
      <c r="G364" s="157" t="s">
        <v>1010</v>
      </c>
      <c r="H364" s="154">
        <f>SUM(H365:H365)</f>
        <v>0</v>
      </c>
      <c r="I364" s="149"/>
      <c r="J364" s="149"/>
      <c r="K364" s="151"/>
      <c r="L364" s="151"/>
      <c r="M364" s="109"/>
    </row>
    <row r="365" spans="1:13" hidden="1">
      <c r="A365" s="147"/>
      <c r="B365" s="157"/>
      <c r="C365" s="148"/>
      <c r="D365" s="174"/>
      <c r="E365" s="175"/>
      <c r="F365" s="174"/>
      <c r="G365" s="150" t="s">
        <v>763</v>
      </c>
      <c r="H365" s="151">
        <f t="shared" ref="H365" si="10">SUM(I365:L365)</f>
        <v>0</v>
      </c>
      <c r="I365" s="149"/>
      <c r="J365" s="149">
        <v>0</v>
      </c>
      <c r="K365" s="151"/>
      <c r="L365" s="151"/>
      <c r="M365" s="109"/>
    </row>
    <row r="366" spans="1:13" hidden="1">
      <c r="A366" s="147"/>
      <c r="B366" s="157"/>
      <c r="C366" s="148"/>
      <c r="D366" s="179"/>
      <c r="E366" s="180"/>
      <c r="F366" s="179"/>
      <c r="G366" s="291"/>
      <c r="H366" s="292"/>
      <c r="I366" s="149"/>
      <c r="J366" s="149"/>
      <c r="K366" s="151"/>
      <c r="L366" s="151"/>
      <c r="M366" s="109"/>
    </row>
    <row r="367" spans="1:13" ht="26.4" hidden="1">
      <c r="A367" s="147"/>
      <c r="B367" s="157"/>
      <c r="C367" s="148"/>
      <c r="D367" s="174" t="s">
        <v>173</v>
      </c>
      <c r="E367" s="175" t="s">
        <v>192</v>
      </c>
      <c r="F367" s="175" t="s">
        <v>188</v>
      </c>
      <c r="G367" s="157" t="s">
        <v>1011</v>
      </c>
      <c r="H367" s="154">
        <f>SUM(H368:H368)</f>
        <v>0</v>
      </c>
      <c r="I367" s="149"/>
      <c r="J367" s="149"/>
      <c r="K367" s="151"/>
      <c r="L367" s="151"/>
      <c r="M367" s="109"/>
    </row>
    <row r="368" spans="1:13" hidden="1">
      <c r="A368" s="147"/>
      <c r="B368" s="157"/>
      <c r="C368" s="148"/>
      <c r="D368" s="174"/>
      <c r="E368" s="175"/>
      <c r="F368" s="174"/>
      <c r="G368" s="150" t="s">
        <v>763</v>
      </c>
      <c r="H368" s="151">
        <f t="shared" ref="H368" si="11">SUM(I368:L368)</f>
        <v>0</v>
      </c>
      <c r="I368" s="149"/>
      <c r="J368" s="149">
        <v>0</v>
      </c>
      <c r="K368" s="151"/>
      <c r="L368" s="151"/>
      <c r="M368" s="109"/>
    </row>
    <row r="369" spans="1:13">
      <c r="A369" s="147"/>
      <c r="B369" s="157"/>
      <c r="C369" s="148"/>
      <c r="D369" s="174"/>
      <c r="E369" s="175"/>
      <c r="F369" s="174"/>
      <c r="G369" s="158"/>
      <c r="H369" s="149"/>
      <c r="I369" s="149"/>
      <c r="J369" s="149"/>
      <c r="K369" s="149"/>
      <c r="L369" s="149"/>
      <c r="M369" s="109"/>
    </row>
    <row r="370" spans="1:13">
      <c r="A370" s="153"/>
      <c r="B370" s="157"/>
      <c r="C370" s="154"/>
      <c r="D370" s="174"/>
      <c r="E370" s="175"/>
      <c r="F370" s="174"/>
      <c r="G370" s="159" t="s">
        <v>385</v>
      </c>
      <c r="H370" s="154">
        <f>+H318+H323+H326+H330+H335+H341+H344+H347+H350+H354+H358+H361+H364+H367</f>
        <v>138559280.86000001</v>
      </c>
      <c r="I370" s="151"/>
      <c r="J370" s="158"/>
      <c r="K370" s="149"/>
      <c r="L370" s="149"/>
      <c r="M370" s="112">
        <f>+C318-H370</f>
        <v>0</v>
      </c>
    </row>
    <row r="371" spans="1:13">
      <c r="A371" s="147"/>
      <c r="B371" s="157"/>
      <c r="C371" s="148"/>
      <c r="D371" s="174"/>
      <c r="E371" s="175"/>
      <c r="F371" s="174"/>
      <c r="G371" s="159"/>
      <c r="H371" s="154"/>
      <c r="I371" s="151"/>
      <c r="J371" s="158"/>
      <c r="K371" s="149"/>
      <c r="L371" s="149"/>
      <c r="M371" s="112"/>
    </row>
    <row r="372" spans="1:13">
      <c r="A372" s="153"/>
      <c r="B372" s="157"/>
      <c r="C372" s="154"/>
      <c r="D372" s="174"/>
      <c r="E372" s="175"/>
      <c r="F372" s="174"/>
      <c r="G372" s="159"/>
      <c r="H372" s="154"/>
      <c r="I372" s="151"/>
      <c r="J372" s="158"/>
      <c r="K372" s="149"/>
      <c r="L372" s="149"/>
      <c r="M372" s="112"/>
    </row>
    <row r="373" spans="1:13">
      <c r="A373" s="153"/>
      <c r="B373" s="157"/>
      <c r="C373" s="154"/>
      <c r="D373" s="174"/>
      <c r="E373" s="175"/>
      <c r="F373" s="174"/>
      <c r="G373" s="159"/>
      <c r="H373" s="154"/>
      <c r="I373" s="151"/>
      <c r="J373" s="158"/>
      <c r="K373" s="149"/>
      <c r="L373" s="149"/>
      <c r="M373" s="112"/>
    </row>
    <row r="374" spans="1:13" hidden="1">
      <c r="A374" s="153"/>
      <c r="B374" s="157"/>
      <c r="C374" s="154"/>
      <c r="D374" s="174"/>
      <c r="E374" s="175"/>
      <c r="F374" s="174"/>
      <c r="G374" s="159"/>
      <c r="H374" s="154"/>
      <c r="I374" s="151"/>
      <c r="J374" s="158"/>
      <c r="K374" s="149"/>
      <c r="L374" s="149"/>
      <c r="M374" s="112"/>
    </row>
    <row r="375" spans="1:13" ht="26.4" hidden="1">
      <c r="A375" s="153" t="s">
        <v>304</v>
      </c>
      <c r="B375" s="157" t="s">
        <v>305</v>
      </c>
      <c r="C375" s="154">
        <f>+'INGRESOS '!C174</f>
        <v>0</v>
      </c>
      <c r="D375" s="174" t="s">
        <v>171</v>
      </c>
      <c r="E375" s="175" t="s">
        <v>188</v>
      </c>
      <c r="F375" s="174"/>
      <c r="G375" s="157" t="s">
        <v>753</v>
      </c>
      <c r="H375" s="154">
        <f>SUM(H376:H376)</f>
        <v>0</v>
      </c>
      <c r="I375" s="149"/>
      <c r="J375" s="158"/>
      <c r="K375" s="149"/>
      <c r="L375" s="149"/>
      <c r="M375" s="112"/>
    </row>
    <row r="376" spans="1:13" hidden="1">
      <c r="A376" s="153"/>
      <c r="B376" s="157"/>
      <c r="C376" s="154"/>
      <c r="D376" s="174"/>
      <c r="E376" s="175"/>
      <c r="F376" s="174"/>
      <c r="G376" s="150" t="s">
        <v>766</v>
      </c>
      <c r="H376" s="151">
        <f>SUM(I376:L376)</f>
        <v>0</v>
      </c>
      <c r="I376" s="149"/>
      <c r="J376" s="158">
        <v>0</v>
      </c>
      <c r="K376" s="149"/>
      <c r="L376" s="149"/>
      <c r="M376" s="112"/>
    </row>
    <row r="377" spans="1:13" hidden="1">
      <c r="A377" s="153"/>
      <c r="B377" s="157"/>
      <c r="C377" s="154"/>
      <c r="D377" s="174"/>
      <c r="E377" s="175"/>
      <c r="F377" s="174"/>
      <c r="G377" s="159"/>
      <c r="H377" s="154"/>
      <c r="I377" s="151"/>
      <c r="J377" s="158"/>
      <c r="K377" s="149"/>
      <c r="L377" s="149"/>
      <c r="M377" s="112">
        <f>+C375-H378</f>
        <v>0</v>
      </c>
    </row>
    <row r="378" spans="1:13" hidden="1">
      <c r="A378" s="153"/>
      <c r="B378" s="157"/>
      <c r="C378" s="154"/>
      <c r="D378" s="174"/>
      <c r="E378" s="175"/>
      <c r="F378" s="174"/>
      <c r="G378" s="159" t="s">
        <v>385</v>
      </c>
      <c r="H378" s="154">
        <f>+H375</f>
        <v>0</v>
      </c>
      <c r="I378" s="151"/>
      <c r="J378" s="158"/>
      <c r="K378" s="149"/>
      <c r="L378" s="149"/>
      <c r="M378" s="112"/>
    </row>
    <row r="379" spans="1:13" hidden="1">
      <c r="A379" s="153"/>
      <c r="B379" s="157"/>
      <c r="C379" s="154"/>
      <c r="D379" s="174"/>
      <c r="E379" s="175"/>
      <c r="F379" s="174"/>
      <c r="G379" s="159"/>
      <c r="H379" s="154"/>
      <c r="I379" s="151"/>
      <c r="J379" s="158"/>
      <c r="K379" s="149"/>
      <c r="L379" s="149"/>
      <c r="M379" s="112"/>
    </row>
    <row r="380" spans="1:13" hidden="1">
      <c r="A380" s="153"/>
      <c r="B380" s="157"/>
      <c r="C380" s="154"/>
      <c r="D380" s="174"/>
      <c r="E380" s="175"/>
      <c r="F380" s="174"/>
      <c r="G380" s="159"/>
      <c r="H380" s="154"/>
      <c r="I380" s="151"/>
      <c r="J380" s="158"/>
      <c r="K380" s="149"/>
      <c r="L380" s="149"/>
      <c r="M380" s="112"/>
    </row>
    <row r="381" spans="1:13" hidden="1">
      <c r="A381" s="153"/>
      <c r="B381" s="157"/>
      <c r="C381" s="154"/>
      <c r="D381" s="174"/>
      <c r="E381" s="175"/>
      <c r="F381" s="174"/>
      <c r="G381" s="159"/>
      <c r="H381" s="154"/>
      <c r="I381" s="151"/>
      <c r="J381" s="158"/>
      <c r="K381" s="149"/>
      <c r="L381" s="149"/>
      <c r="M381" s="112"/>
    </row>
    <row r="382" spans="1:13" ht="26.4" hidden="1">
      <c r="A382" s="153" t="s">
        <v>306</v>
      </c>
      <c r="B382" s="157" t="s">
        <v>307</v>
      </c>
      <c r="C382" s="154">
        <f>+'INGRESOS '!C175</f>
        <v>0</v>
      </c>
      <c r="D382" s="174" t="s">
        <v>171</v>
      </c>
      <c r="E382" s="175" t="s">
        <v>188</v>
      </c>
      <c r="F382" s="174"/>
      <c r="G382" s="157" t="s">
        <v>753</v>
      </c>
      <c r="H382" s="154">
        <f>SUM(H383:H383)</f>
        <v>0</v>
      </c>
      <c r="I382" s="149"/>
      <c r="J382" s="158"/>
      <c r="K382" s="149"/>
      <c r="L382" s="149"/>
      <c r="M382" s="112"/>
    </row>
    <row r="383" spans="1:13" hidden="1">
      <c r="A383" s="153"/>
      <c r="B383" s="157"/>
      <c r="C383" s="154"/>
      <c r="D383" s="174"/>
      <c r="E383" s="175"/>
      <c r="F383" s="174"/>
      <c r="G383" s="150" t="s">
        <v>767</v>
      </c>
      <c r="H383" s="151">
        <f>SUM(I383:L383)</f>
        <v>0</v>
      </c>
      <c r="I383" s="149">
        <v>0</v>
      </c>
      <c r="J383" s="158"/>
      <c r="K383" s="149"/>
      <c r="L383" s="149"/>
      <c r="M383" s="112"/>
    </row>
    <row r="384" spans="1:13" hidden="1">
      <c r="A384" s="153"/>
      <c r="B384" s="157"/>
      <c r="C384" s="154"/>
      <c r="D384" s="174"/>
      <c r="E384" s="175"/>
      <c r="F384" s="174"/>
      <c r="G384" s="159"/>
      <c r="H384" s="154"/>
      <c r="I384" s="151"/>
      <c r="J384" s="158"/>
      <c r="K384" s="149"/>
      <c r="L384" s="149"/>
      <c r="M384" s="112">
        <f>+C382-H385</f>
        <v>0</v>
      </c>
    </row>
    <row r="385" spans="1:13" hidden="1">
      <c r="A385" s="153"/>
      <c r="B385" s="157"/>
      <c r="C385" s="154"/>
      <c r="D385" s="174"/>
      <c r="E385" s="175"/>
      <c r="F385" s="174"/>
      <c r="G385" s="159" t="s">
        <v>385</v>
      </c>
      <c r="H385" s="154">
        <f>+H382</f>
        <v>0</v>
      </c>
      <c r="I385" s="151"/>
      <c r="J385" s="158"/>
      <c r="K385" s="149"/>
      <c r="L385" s="149"/>
      <c r="M385" s="112"/>
    </row>
    <row r="386" spans="1:13" hidden="1">
      <c r="A386" s="153"/>
      <c r="B386" s="157"/>
      <c r="C386" s="154"/>
      <c r="D386" s="174"/>
      <c r="E386" s="175"/>
      <c r="F386" s="174"/>
      <c r="G386" s="159"/>
      <c r="H386" s="154"/>
      <c r="I386" s="151"/>
      <c r="J386" s="158"/>
      <c r="K386" s="149"/>
      <c r="L386" s="149"/>
      <c r="M386" s="112"/>
    </row>
    <row r="387" spans="1:13" hidden="1">
      <c r="A387" s="153"/>
      <c r="B387" s="157"/>
      <c r="C387" s="154"/>
      <c r="D387" s="174"/>
      <c r="E387" s="175"/>
      <c r="F387" s="174"/>
      <c r="G387" s="159"/>
      <c r="H387" s="154"/>
      <c r="I387" s="151"/>
      <c r="J387" s="158"/>
      <c r="K387" s="149"/>
      <c r="L387" s="149"/>
      <c r="M387" s="112"/>
    </row>
    <row r="388" spans="1:13" hidden="1">
      <c r="A388" s="153"/>
      <c r="B388" s="157"/>
      <c r="C388" s="154"/>
      <c r="D388" s="174"/>
      <c r="E388" s="175"/>
      <c r="F388" s="174"/>
      <c r="G388" s="159"/>
      <c r="H388" s="154"/>
      <c r="I388" s="151"/>
      <c r="J388" s="158"/>
      <c r="K388" s="149"/>
      <c r="L388" s="149"/>
      <c r="M388" s="112"/>
    </row>
    <row r="389" spans="1:13" ht="26.4" hidden="1">
      <c r="A389" s="153" t="s">
        <v>308</v>
      </c>
      <c r="B389" s="157" t="s">
        <v>309</v>
      </c>
      <c r="C389" s="154">
        <f>+'INGRESOS '!C176</f>
        <v>0</v>
      </c>
      <c r="D389" s="174" t="s">
        <v>171</v>
      </c>
      <c r="E389" s="175" t="s">
        <v>188</v>
      </c>
      <c r="F389" s="174"/>
      <c r="G389" s="157" t="s">
        <v>753</v>
      </c>
      <c r="H389" s="154">
        <f>SUM(H390:H391)</f>
        <v>0</v>
      </c>
      <c r="I389" s="149"/>
      <c r="J389" s="158"/>
      <c r="K389" s="149"/>
      <c r="L389" s="149"/>
      <c r="M389" s="112"/>
    </row>
    <row r="390" spans="1:13" hidden="1">
      <c r="A390" s="153"/>
      <c r="B390" s="157"/>
      <c r="C390" s="154"/>
      <c r="D390" s="174"/>
      <c r="E390" s="175"/>
      <c r="F390" s="174"/>
      <c r="G390" s="150" t="s">
        <v>767</v>
      </c>
      <c r="H390" s="151">
        <f>SUM(I390:L390)</f>
        <v>0</v>
      </c>
      <c r="I390" s="149">
        <v>0</v>
      </c>
      <c r="J390" s="158"/>
      <c r="K390" s="149"/>
      <c r="L390" s="149"/>
      <c r="M390" s="112"/>
    </row>
    <row r="391" spans="1:13" hidden="1">
      <c r="A391" s="153"/>
      <c r="B391" s="157"/>
      <c r="C391" s="154"/>
      <c r="D391" s="174"/>
      <c r="E391" s="175"/>
      <c r="F391" s="174"/>
      <c r="G391" s="150" t="s">
        <v>766</v>
      </c>
      <c r="H391" s="151">
        <f>SUM(I391:L391)</f>
        <v>0</v>
      </c>
      <c r="I391" s="149"/>
      <c r="J391" s="158">
        <v>0</v>
      </c>
      <c r="K391" s="149"/>
      <c r="L391" s="149"/>
      <c r="M391" s="112"/>
    </row>
    <row r="392" spans="1:13" hidden="1">
      <c r="A392" s="153"/>
      <c r="B392" s="157"/>
      <c r="C392" s="154"/>
      <c r="D392" s="174"/>
      <c r="E392" s="175"/>
      <c r="F392" s="174"/>
      <c r="G392" s="159"/>
      <c r="H392" s="154"/>
      <c r="I392" s="151"/>
      <c r="J392" s="158"/>
      <c r="K392" s="149"/>
      <c r="L392" s="149"/>
      <c r="M392" s="112">
        <f>+C389-H393</f>
        <v>0</v>
      </c>
    </row>
    <row r="393" spans="1:13" hidden="1">
      <c r="A393" s="153"/>
      <c r="B393" s="157"/>
      <c r="C393" s="154"/>
      <c r="D393" s="174"/>
      <c r="E393" s="175"/>
      <c r="F393" s="174"/>
      <c r="G393" s="159" t="s">
        <v>385</v>
      </c>
      <c r="H393" s="154">
        <f>+H389</f>
        <v>0</v>
      </c>
      <c r="I393" s="151"/>
      <c r="J393" s="158"/>
      <c r="K393" s="149"/>
      <c r="L393" s="149"/>
      <c r="M393" s="112"/>
    </row>
    <row r="394" spans="1:13" hidden="1">
      <c r="A394" s="153"/>
      <c r="B394" s="157"/>
      <c r="C394" s="154"/>
      <c r="D394" s="174"/>
      <c r="E394" s="175"/>
      <c r="F394" s="174"/>
      <c r="G394" s="159"/>
      <c r="H394" s="154"/>
      <c r="I394" s="151"/>
      <c r="J394" s="158"/>
      <c r="K394" s="149"/>
      <c r="L394" s="149"/>
      <c r="M394" s="112"/>
    </row>
    <row r="395" spans="1:13" hidden="1">
      <c r="A395" s="153"/>
      <c r="B395" s="157"/>
      <c r="C395" s="154"/>
      <c r="D395" s="174"/>
      <c r="E395" s="175"/>
      <c r="F395" s="174"/>
      <c r="G395" s="159"/>
      <c r="H395" s="154"/>
      <c r="I395" s="151"/>
      <c r="J395" s="158"/>
      <c r="K395" s="149"/>
      <c r="L395" s="149"/>
      <c r="M395" s="112"/>
    </row>
    <row r="396" spans="1:13" hidden="1">
      <c r="A396" s="153"/>
      <c r="B396" s="157"/>
      <c r="C396" s="154"/>
      <c r="D396" s="174"/>
      <c r="E396" s="175"/>
      <c r="F396" s="174"/>
      <c r="G396" s="159"/>
      <c r="H396" s="154"/>
      <c r="I396" s="151"/>
      <c r="J396" s="158"/>
      <c r="K396" s="149"/>
      <c r="L396" s="149"/>
      <c r="M396" s="112"/>
    </row>
    <row r="397" spans="1:13" ht="26.4" hidden="1">
      <c r="A397" s="153" t="s">
        <v>310</v>
      </c>
      <c r="B397" s="157" t="s">
        <v>311</v>
      </c>
      <c r="C397" s="154">
        <f>+'INGRESOS '!C177</f>
        <v>0</v>
      </c>
      <c r="D397" s="174" t="s">
        <v>171</v>
      </c>
      <c r="E397" s="175" t="s">
        <v>188</v>
      </c>
      <c r="F397" s="174"/>
      <c r="G397" s="157" t="s">
        <v>753</v>
      </c>
      <c r="H397" s="154">
        <f>SUM(H398:H398)</f>
        <v>0</v>
      </c>
      <c r="I397" s="149"/>
      <c r="J397" s="158"/>
      <c r="K397" s="149"/>
      <c r="L397" s="149"/>
      <c r="M397" s="112"/>
    </row>
    <row r="398" spans="1:13" hidden="1">
      <c r="A398" s="153"/>
      <c r="B398" s="157"/>
      <c r="C398" s="154"/>
      <c r="D398" s="174"/>
      <c r="E398" s="175"/>
      <c r="F398" s="174"/>
      <c r="G398" s="150" t="s">
        <v>767</v>
      </c>
      <c r="H398" s="151">
        <f>SUM(I398:L398)</f>
        <v>0</v>
      </c>
      <c r="I398" s="151">
        <v>0</v>
      </c>
      <c r="J398" s="158"/>
      <c r="K398" s="149"/>
      <c r="L398" s="149"/>
      <c r="M398" s="112"/>
    </row>
    <row r="399" spans="1:13" hidden="1">
      <c r="A399" s="153"/>
      <c r="B399" s="157"/>
      <c r="C399" s="154"/>
      <c r="D399" s="174"/>
      <c r="E399" s="175"/>
      <c r="F399" s="174"/>
      <c r="G399" s="159"/>
      <c r="H399" s="154"/>
      <c r="I399" s="151"/>
      <c r="J399" s="158"/>
      <c r="K399" s="149"/>
      <c r="L399" s="149"/>
      <c r="M399" s="112">
        <f>+C397-H400</f>
        <v>0</v>
      </c>
    </row>
    <row r="400" spans="1:13" hidden="1">
      <c r="A400" s="153"/>
      <c r="B400" s="157"/>
      <c r="C400" s="154"/>
      <c r="D400" s="174"/>
      <c r="E400" s="175"/>
      <c r="F400" s="174"/>
      <c r="G400" s="159" t="s">
        <v>385</v>
      </c>
      <c r="H400" s="154">
        <f>+H397</f>
        <v>0</v>
      </c>
      <c r="I400" s="151"/>
      <c r="J400" s="158"/>
      <c r="K400" s="149"/>
      <c r="L400" s="149"/>
      <c r="M400" s="112"/>
    </row>
    <row r="401" spans="1:13" hidden="1">
      <c r="A401" s="153"/>
      <c r="B401" s="157"/>
      <c r="C401" s="154"/>
      <c r="D401" s="174"/>
      <c r="E401" s="175"/>
      <c r="F401" s="174"/>
      <c r="G401" s="159"/>
      <c r="H401" s="154"/>
      <c r="I401" s="151"/>
      <c r="J401" s="158"/>
      <c r="K401" s="149"/>
      <c r="L401" s="149"/>
      <c r="M401" s="112"/>
    </row>
    <row r="402" spans="1:13" hidden="1">
      <c r="A402" s="153"/>
      <c r="B402" s="157"/>
      <c r="C402" s="154"/>
      <c r="D402" s="174"/>
      <c r="E402" s="175"/>
      <c r="F402" s="174"/>
      <c r="G402" s="159"/>
      <c r="H402" s="154"/>
      <c r="I402" s="151"/>
      <c r="J402" s="158"/>
      <c r="K402" s="149"/>
      <c r="L402" s="149"/>
      <c r="M402" s="112"/>
    </row>
    <row r="403" spans="1:13" hidden="1">
      <c r="A403" s="153"/>
      <c r="B403" s="157"/>
      <c r="C403" s="154"/>
      <c r="D403" s="174"/>
      <c r="E403" s="175"/>
      <c r="F403" s="174"/>
      <c r="G403" s="159"/>
      <c r="H403" s="154"/>
      <c r="I403" s="151"/>
      <c r="J403" s="158"/>
      <c r="K403" s="149"/>
      <c r="L403" s="149"/>
      <c r="M403" s="112"/>
    </row>
    <row r="404" spans="1:13" ht="26.4" hidden="1">
      <c r="A404" s="153" t="s">
        <v>312</v>
      </c>
      <c r="B404" s="157" t="s">
        <v>313</v>
      </c>
      <c r="C404" s="154">
        <f>+'INGRESOS '!C178</f>
        <v>0</v>
      </c>
      <c r="D404" s="174" t="s">
        <v>171</v>
      </c>
      <c r="E404" s="175" t="s">
        <v>188</v>
      </c>
      <c r="F404" s="174"/>
      <c r="G404" s="157" t="s">
        <v>753</v>
      </c>
      <c r="H404" s="154">
        <f>SUM(H405:H405)</f>
        <v>0</v>
      </c>
      <c r="I404" s="149"/>
      <c r="J404" s="158"/>
      <c r="K404" s="149"/>
      <c r="L404" s="149"/>
      <c r="M404" s="112"/>
    </row>
    <row r="405" spans="1:13" hidden="1">
      <c r="A405" s="153"/>
      <c r="B405" s="157"/>
      <c r="C405" s="154"/>
      <c r="D405" s="174"/>
      <c r="E405" s="175"/>
      <c r="F405" s="174"/>
      <c r="G405" s="150" t="s">
        <v>767</v>
      </c>
      <c r="H405" s="151">
        <f>SUM(I405:L405)</f>
        <v>0</v>
      </c>
      <c r="I405" s="149">
        <v>0</v>
      </c>
      <c r="J405" s="158"/>
      <c r="K405" s="149"/>
      <c r="L405" s="149"/>
      <c r="M405" s="112"/>
    </row>
    <row r="406" spans="1:13" hidden="1">
      <c r="A406" s="153"/>
      <c r="B406" s="157"/>
      <c r="C406" s="154"/>
      <c r="D406" s="174"/>
      <c r="E406" s="175"/>
      <c r="F406" s="174"/>
      <c r="G406" s="159"/>
      <c r="H406" s="154"/>
      <c r="I406" s="151"/>
      <c r="J406" s="158"/>
      <c r="K406" s="149"/>
      <c r="L406" s="149"/>
      <c r="M406" s="112">
        <f>+C404-H407</f>
        <v>0</v>
      </c>
    </row>
    <row r="407" spans="1:13" hidden="1">
      <c r="A407" s="153"/>
      <c r="B407" s="157"/>
      <c r="C407" s="154"/>
      <c r="D407" s="174"/>
      <c r="E407" s="175"/>
      <c r="F407" s="174"/>
      <c r="G407" s="159" t="s">
        <v>385</v>
      </c>
      <c r="H407" s="154">
        <f>+H404</f>
        <v>0</v>
      </c>
      <c r="I407" s="151"/>
      <c r="J407" s="158"/>
      <c r="K407" s="149"/>
      <c r="L407" s="149"/>
      <c r="M407" s="112"/>
    </row>
    <row r="408" spans="1:13" hidden="1">
      <c r="A408" s="153"/>
      <c r="B408" s="157"/>
      <c r="C408" s="154"/>
      <c r="D408" s="174"/>
      <c r="E408" s="175"/>
      <c r="F408" s="174"/>
      <c r="G408" s="159"/>
      <c r="H408" s="154"/>
      <c r="I408" s="151"/>
      <c r="J408" s="158"/>
      <c r="K408" s="149"/>
      <c r="L408" s="149"/>
      <c r="M408" s="112"/>
    </row>
    <row r="409" spans="1:13" hidden="1">
      <c r="A409" s="153"/>
      <c r="B409" s="157"/>
      <c r="C409" s="154"/>
      <c r="D409" s="174"/>
      <c r="E409" s="175"/>
      <c r="F409" s="174"/>
      <c r="G409" s="159"/>
      <c r="H409" s="154"/>
      <c r="I409" s="151"/>
      <c r="J409" s="158"/>
      <c r="K409" s="149"/>
      <c r="L409" s="149"/>
      <c r="M409" s="112"/>
    </row>
    <row r="410" spans="1:13" hidden="1">
      <c r="A410" s="153"/>
      <c r="B410" s="157"/>
      <c r="C410" s="154"/>
      <c r="D410" s="174"/>
      <c r="E410" s="175"/>
      <c r="F410" s="174"/>
      <c r="G410" s="159"/>
      <c r="H410" s="154"/>
      <c r="I410" s="151"/>
      <c r="J410" s="158"/>
      <c r="K410" s="149"/>
      <c r="L410" s="149"/>
      <c r="M410" s="111"/>
    </row>
    <row r="411" spans="1:13" s="111" customFormat="1" ht="26.4" hidden="1">
      <c r="A411" s="153" t="s">
        <v>316</v>
      </c>
      <c r="B411" s="157" t="s">
        <v>369</v>
      </c>
      <c r="C411" s="154">
        <f>+'INGRESOS '!C180</f>
        <v>0</v>
      </c>
      <c r="D411" s="174" t="s">
        <v>172</v>
      </c>
      <c r="E411" s="175" t="s">
        <v>760</v>
      </c>
      <c r="F411" s="175"/>
      <c r="G411" s="157" t="s">
        <v>761</v>
      </c>
      <c r="H411" s="154">
        <f>SUM(H412:H412)</f>
        <v>0</v>
      </c>
      <c r="I411" s="149"/>
      <c r="J411" s="149"/>
      <c r="K411" s="149"/>
      <c r="L411" s="149"/>
      <c r="M411" s="109"/>
    </row>
    <row r="412" spans="1:13" hidden="1">
      <c r="A412" s="153"/>
      <c r="B412" s="157"/>
      <c r="C412" s="154"/>
      <c r="D412" s="174"/>
      <c r="E412" s="175"/>
      <c r="F412" s="174"/>
      <c r="G412" s="155" t="s">
        <v>578</v>
      </c>
      <c r="H412" s="151">
        <f>SUM(I412:L412)</f>
        <v>0</v>
      </c>
      <c r="I412" s="149"/>
      <c r="J412" s="149">
        <v>0</v>
      </c>
      <c r="K412" s="149"/>
      <c r="L412" s="149"/>
      <c r="M412" s="110"/>
    </row>
    <row r="413" spans="1:13" s="111" customFormat="1" hidden="1">
      <c r="A413" s="153"/>
      <c r="B413" s="157"/>
      <c r="C413" s="154"/>
      <c r="D413" s="174"/>
      <c r="E413" s="175"/>
      <c r="F413" s="174"/>
      <c r="G413" s="158"/>
      <c r="H413" s="149"/>
      <c r="I413" s="149"/>
      <c r="J413" s="149"/>
      <c r="K413" s="149"/>
      <c r="L413" s="149"/>
      <c r="M413" s="110">
        <f>+C411-H414</f>
        <v>0</v>
      </c>
    </row>
    <row r="414" spans="1:13" s="111" customFormat="1" hidden="1">
      <c r="A414" s="153"/>
      <c r="B414" s="157"/>
      <c r="C414" s="154"/>
      <c r="D414" s="174"/>
      <c r="E414" s="175"/>
      <c r="F414" s="174"/>
      <c r="G414" s="159" t="s">
        <v>385</v>
      </c>
      <c r="H414" s="154">
        <f>+H411</f>
        <v>0</v>
      </c>
      <c r="I414" s="149"/>
      <c r="J414" s="149"/>
      <c r="K414" s="149"/>
      <c r="L414" s="149"/>
    </row>
    <row r="415" spans="1:13" s="111" customFormat="1" hidden="1">
      <c r="A415" s="153"/>
      <c r="B415" s="157"/>
      <c r="C415" s="154"/>
      <c r="D415" s="174"/>
      <c r="E415" s="175"/>
      <c r="F415" s="174"/>
      <c r="G415" s="158"/>
      <c r="H415" s="149"/>
      <c r="I415" s="149"/>
      <c r="J415" s="149"/>
      <c r="K415" s="149"/>
      <c r="L415" s="149"/>
      <c r="M415" s="110"/>
    </row>
    <row r="416" spans="1:13" s="111" customFormat="1" hidden="1">
      <c r="A416" s="153"/>
      <c r="B416" s="157"/>
      <c r="C416" s="154"/>
      <c r="D416" s="174"/>
      <c r="E416" s="175"/>
      <c r="F416" s="174"/>
      <c r="G416" s="158"/>
      <c r="H416" s="149"/>
      <c r="I416" s="149"/>
      <c r="J416" s="149"/>
      <c r="K416" s="149"/>
      <c r="L416" s="149"/>
      <c r="M416" s="110"/>
    </row>
    <row r="417" spans="1:13" s="111" customFormat="1" hidden="1">
      <c r="A417" s="153"/>
      <c r="B417" s="157"/>
      <c r="C417" s="154"/>
      <c r="D417" s="174"/>
      <c r="E417" s="175"/>
      <c r="F417" s="174"/>
      <c r="G417" s="158"/>
      <c r="H417" s="149"/>
      <c r="I417" s="149"/>
      <c r="J417" s="149"/>
      <c r="K417" s="149"/>
      <c r="L417" s="149"/>
      <c r="M417" s="112"/>
    </row>
    <row r="418" spans="1:13" ht="26.4" hidden="1">
      <c r="A418" s="153" t="s">
        <v>370</v>
      </c>
      <c r="B418" s="157" t="s">
        <v>148</v>
      </c>
      <c r="C418" s="154">
        <f>+'INGRESOS '!C181</f>
        <v>0</v>
      </c>
      <c r="D418" s="174" t="s">
        <v>171</v>
      </c>
      <c r="E418" s="175" t="s">
        <v>188</v>
      </c>
      <c r="F418" s="174"/>
      <c r="G418" s="157" t="s">
        <v>753</v>
      </c>
      <c r="H418" s="154">
        <f>SUM(H419:H419)</f>
        <v>0</v>
      </c>
      <c r="I418" s="149"/>
      <c r="J418" s="158"/>
      <c r="K418" s="149"/>
      <c r="L418" s="149"/>
      <c r="M418" s="112"/>
    </row>
    <row r="419" spans="1:13" hidden="1">
      <c r="A419" s="153"/>
      <c r="B419" s="157"/>
      <c r="C419" s="154"/>
      <c r="D419" s="174"/>
      <c r="E419" s="175"/>
      <c r="F419" s="174"/>
      <c r="G419" s="150" t="s">
        <v>767</v>
      </c>
      <c r="H419" s="151">
        <f>SUM(I419:L419)</f>
        <v>0</v>
      </c>
      <c r="I419" s="149">
        <v>0</v>
      </c>
      <c r="J419" s="158"/>
      <c r="K419" s="149"/>
      <c r="L419" s="149"/>
      <c r="M419" s="112"/>
    </row>
    <row r="420" spans="1:13" hidden="1">
      <c r="A420" s="153"/>
      <c r="B420" s="157"/>
      <c r="C420" s="154"/>
      <c r="D420" s="174"/>
      <c r="E420" s="175"/>
      <c r="F420" s="174"/>
      <c r="G420" s="159"/>
      <c r="H420" s="154"/>
      <c r="I420" s="151"/>
      <c r="J420" s="158"/>
      <c r="K420" s="149"/>
      <c r="L420" s="149"/>
      <c r="M420" s="112">
        <f>+C418-H421</f>
        <v>0</v>
      </c>
    </row>
    <row r="421" spans="1:13" hidden="1">
      <c r="A421" s="153"/>
      <c r="B421" s="157"/>
      <c r="C421" s="154"/>
      <c r="D421" s="174"/>
      <c r="E421" s="175"/>
      <c r="F421" s="174"/>
      <c r="G421" s="159" t="s">
        <v>385</v>
      </c>
      <c r="H421" s="154">
        <f>+H418</f>
        <v>0</v>
      </c>
      <c r="I421" s="151"/>
      <c r="J421" s="158"/>
      <c r="K421" s="149"/>
      <c r="L421" s="149"/>
      <c r="M421" s="110"/>
    </row>
    <row r="422" spans="1:13" s="111" customFormat="1" hidden="1">
      <c r="A422" s="153"/>
      <c r="B422" s="157"/>
      <c r="C422" s="154"/>
      <c r="D422" s="174"/>
      <c r="E422" s="175"/>
      <c r="F422" s="174"/>
      <c r="G422" s="158"/>
      <c r="H422" s="149"/>
      <c r="I422" s="149"/>
      <c r="J422" s="149"/>
      <c r="K422" s="149"/>
      <c r="L422" s="149"/>
      <c r="M422" s="110"/>
    </row>
    <row r="423" spans="1:13" s="111" customFormat="1" hidden="1">
      <c r="A423" s="153"/>
      <c r="B423" s="157"/>
      <c r="C423" s="154"/>
      <c r="D423" s="174"/>
      <c r="E423" s="175"/>
      <c r="F423" s="174"/>
      <c r="G423" s="158"/>
      <c r="H423" s="149"/>
      <c r="I423" s="149"/>
      <c r="J423" s="149"/>
      <c r="K423" s="149"/>
      <c r="L423" s="149"/>
      <c r="M423" s="110"/>
    </row>
    <row r="424" spans="1:13" s="111" customFormat="1" hidden="1">
      <c r="A424" s="153"/>
      <c r="B424" s="157"/>
      <c r="C424" s="154"/>
      <c r="D424" s="174"/>
      <c r="E424" s="175"/>
      <c r="F424" s="174"/>
      <c r="G424" s="158"/>
      <c r="H424" s="149"/>
      <c r="I424" s="149"/>
      <c r="J424" s="149"/>
      <c r="K424" s="149"/>
      <c r="L424" s="149"/>
    </row>
    <row r="425" spans="1:13" s="111" customFormat="1" ht="26.4" hidden="1">
      <c r="A425" s="153" t="s">
        <v>358</v>
      </c>
      <c r="B425" s="157" t="s">
        <v>388</v>
      </c>
      <c r="C425" s="154">
        <f>+'INGRESOS '!C183</f>
        <v>0</v>
      </c>
      <c r="D425" s="174" t="s">
        <v>172</v>
      </c>
      <c r="E425" s="175" t="s">
        <v>722</v>
      </c>
      <c r="F425" s="174"/>
      <c r="G425" s="153" t="s">
        <v>723</v>
      </c>
      <c r="H425" s="154">
        <f>SUM(H426:H427)</f>
        <v>0</v>
      </c>
      <c r="I425" s="149"/>
      <c r="J425" s="149"/>
      <c r="K425" s="149"/>
      <c r="L425" s="149"/>
    </row>
    <row r="426" spans="1:13" s="111" customFormat="1" hidden="1">
      <c r="A426" s="153"/>
      <c r="B426" s="157"/>
      <c r="C426" s="154"/>
      <c r="D426" s="174"/>
      <c r="E426" s="175"/>
      <c r="F426" s="174"/>
      <c r="G426" s="150" t="s">
        <v>576</v>
      </c>
      <c r="H426" s="151">
        <f>SUM(I426:L426)</f>
        <v>0</v>
      </c>
      <c r="I426" s="149">
        <v>0</v>
      </c>
      <c r="J426" s="149"/>
      <c r="K426" s="149"/>
      <c r="L426" s="149"/>
    </row>
    <row r="427" spans="1:13" s="111" customFormat="1" hidden="1">
      <c r="A427" s="153"/>
      <c r="B427" s="157"/>
      <c r="C427" s="154"/>
      <c r="D427" s="174"/>
      <c r="E427" s="175"/>
      <c r="F427" s="174"/>
      <c r="G427" s="150" t="s">
        <v>578</v>
      </c>
      <c r="H427" s="151">
        <f>SUM(I427:L427)</f>
        <v>0</v>
      </c>
      <c r="I427" s="149"/>
      <c r="J427" s="149">
        <v>0</v>
      </c>
      <c r="K427" s="149"/>
      <c r="L427" s="149"/>
    </row>
    <row r="428" spans="1:13" s="111" customFormat="1" hidden="1">
      <c r="A428" s="153"/>
      <c r="B428" s="157"/>
      <c r="C428" s="154"/>
      <c r="D428" s="174"/>
      <c r="E428" s="175"/>
      <c r="F428" s="174"/>
      <c r="G428" s="158"/>
      <c r="H428" s="149"/>
      <c r="I428" s="149"/>
      <c r="J428" s="149"/>
      <c r="K428" s="149"/>
      <c r="L428" s="149"/>
      <c r="M428" s="112">
        <f>+C425-H429</f>
        <v>0</v>
      </c>
    </row>
    <row r="429" spans="1:13" s="111" customFormat="1" hidden="1">
      <c r="A429" s="153"/>
      <c r="B429" s="157"/>
      <c r="C429" s="154"/>
      <c r="D429" s="174"/>
      <c r="E429" s="175"/>
      <c r="F429" s="174"/>
      <c r="G429" s="159" t="s">
        <v>385</v>
      </c>
      <c r="H429" s="154">
        <f>+H425</f>
        <v>0</v>
      </c>
      <c r="I429" s="149"/>
      <c r="J429" s="149"/>
      <c r="K429" s="149"/>
      <c r="L429" s="149"/>
      <c r="M429" s="110"/>
    </row>
    <row r="430" spans="1:13" s="111" customFormat="1" hidden="1">
      <c r="A430" s="153"/>
      <c r="B430" s="157"/>
      <c r="C430" s="154"/>
      <c r="D430" s="174"/>
      <c r="E430" s="175"/>
      <c r="F430" s="174"/>
      <c r="G430" s="158"/>
      <c r="H430" s="149"/>
      <c r="I430" s="149"/>
      <c r="J430" s="149"/>
      <c r="K430" s="149"/>
      <c r="L430" s="149"/>
      <c r="M430" s="109"/>
    </row>
    <row r="431" spans="1:13" hidden="1">
      <c r="A431" s="153"/>
      <c r="B431" s="157"/>
      <c r="C431" s="154"/>
      <c r="D431" s="174"/>
      <c r="E431" s="175"/>
      <c r="F431" s="174"/>
      <c r="G431" s="158"/>
      <c r="H431" s="149"/>
      <c r="I431" s="149"/>
      <c r="J431" s="149"/>
      <c r="K431" s="149"/>
      <c r="L431" s="149"/>
      <c r="M431" s="109"/>
    </row>
    <row r="432" spans="1:13" hidden="1">
      <c r="A432" s="153"/>
      <c r="B432" s="157"/>
      <c r="C432" s="154"/>
      <c r="D432" s="174"/>
      <c r="E432" s="175"/>
      <c r="F432" s="174"/>
      <c r="G432" s="158"/>
      <c r="H432" s="149"/>
      <c r="I432" s="149"/>
      <c r="J432" s="149"/>
      <c r="K432" s="149"/>
      <c r="L432" s="149"/>
      <c r="M432" s="112"/>
    </row>
    <row r="433" spans="1:13" ht="26.4" hidden="1">
      <c r="A433" s="153" t="s">
        <v>317</v>
      </c>
      <c r="B433" s="157" t="s">
        <v>356</v>
      </c>
      <c r="C433" s="154">
        <f>+'INGRESOS '!C184</f>
        <v>0</v>
      </c>
      <c r="D433" s="174" t="s">
        <v>171</v>
      </c>
      <c r="E433" s="175" t="s">
        <v>188</v>
      </c>
      <c r="F433" s="174"/>
      <c r="G433" s="157" t="s">
        <v>753</v>
      </c>
      <c r="H433" s="154">
        <f>SUM(H434:H434)</f>
        <v>0</v>
      </c>
      <c r="I433" s="149"/>
      <c r="J433" s="158"/>
      <c r="K433" s="149"/>
      <c r="L433" s="149"/>
      <c r="M433" s="112"/>
    </row>
    <row r="434" spans="1:13" hidden="1">
      <c r="A434" s="153"/>
      <c r="B434" s="157"/>
      <c r="C434" s="154"/>
      <c r="D434" s="174"/>
      <c r="E434" s="175"/>
      <c r="F434" s="174"/>
      <c r="G434" s="150" t="s">
        <v>767</v>
      </c>
      <c r="H434" s="151">
        <f>SUM(I434:L434)</f>
        <v>0</v>
      </c>
      <c r="I434" s="149">
        <v>0</v>
      </c>
      <c r="J434" s="158"/>
      <c r="K434" s="149"/>
      <c r="L434" s="149"/>
      <c r="M434" s="112"/>
    </row>
    <row r="435" spans="1:13" hidden="1">
      <c r="A435" s="153"/>
      <c r="B435" s="157"/>
      <c r="C435" s="154"/>
      <c r="D435" s="174"/>
      <c r="E435" s="175"/>
      <c r="F435" s="174"/>
      <c r="G435" s="159"/>
      <c r="H435" s="154"/>
      <c r="I435" s="151"/>
      <c r="J435" s="158"/>
      <c r="K435" s="149"/>
      <c r="L435" s="149"/>
      <c r="M435" s="112">
        <f>+C433-H436</f>
        <v>0</v>
      </c>
    </row>
    <row r="436" spans="1:13" hidden="1">
      <c r="A436" s="153"/>
      <c r="B436" s="157"/>
      <c r="C436" s="154"/>
      <c r="D436" s="174"/>
      <c r="E436" s="175"/>
      <c r="F436" s="174"/>
      <c r="G436" s="159" t="s">
        <v>385</v>
      </c>
      <c r="H436" s="154">
        <f>+H433</f>
        <v>0</v>
      </c>
      <c r="I436" s="151"/>
      <c r="J436" s="158"/>
      <c r="K436" s="149"/>
      <c r="L436" s="149"/>
      <c r="M436" s="109"/>
    </row>
    <row r="437" spans="1:13" hidden="1">
      <c r="A437" s="153"/>
      <c r="B437" s="157"/>
      <c r="C437" s="154"/>
      <c r="D437" s="174"/>
      <c r="E437" s="175"/>
      <c r="F437" s="174"/>
      <c r="G437" s="158"/>
      <c r="H437" s="149"/>
      <c r="I437" s="149"/>
      <c r="J437" s="149"/>
      <c r="K437" s="149"/>
      <c r="L437" s="149"/>
      <c r="M437" s="109"/>
    </row>
    <row r="438" spans="1:13" hidden="1">
      <c r="A438" s="153"/>
      <c r="B438" s="157"/>
      <c r="C438" s="154"/>
      <c r="D438" s="174"/>
      <c r="E438" s="175"/>
      <c r="F438" s="174"/>
      <c r="G438" s="158"/>
      <c r="H438" s="149"/>
      <c r="I438" s="149"/>
      <c r="J438" s="149"/>
      <c r="K438" s="149"/>
      <c r="L438" s="149"/>
      <c r="M438" s="109"/>
    </row>
    <row r="439" spans="1:13" hidden="1">
      <c r="A439" s="153"/>
      <c r="B439" s="157"/>
      <c r="C439" s="154"/>
      <c r="D439" s="174"/>
      <c r="E439" s="175"/>
      <c r="F439" s="174"/>
      <c r="G439" s="158"/>
      <c r="H439" s="149"/>
      <c r="I439" s="149"/>
      <c r="J439" s="149"/>
      <c r="K439" s="149"/>
      <c r="L439" s="149"/>
      <c r="M439" s="112"/>
    </row>
    <row r="440" spans="1:13" ht="26.4" hidden="1">
      <c r="A440" s="153" t="s">
        <v>318</v>
      </c>
      <c r="B440" s="157" t="s">
        <v>357</v>
      </c>
      <c r="C440" s="154">
        <f>+'INGRESOS '!C185</f>
        <v>0</v>
      </c>
      <c r="D440" s="174" t="s">
        <v>171</v>
      </c>
      <c r="E440" s="175" t="s">
        <v>188</v>
      </c>
      <c r="F440" s="174"/>
      <c r="G440" s="157" t="s">
        <v>753</v>
      </c>
      <c r="H440" s="154">
        <f>SUM(H441:H441)</f>
        <v>0</v>
      </c>
      <c r="I440" s="149"/>
      <c r="J440" s="158"/>
      <c r="K440" s="149"/>
      <c r="L440" s="149"/>
      <c r="M440" s="112"/>
    </row>
    <row r="441" spans="1:13" hidden="1">
      <c r="A441" s="153"/>
      <c r="B441" s="157"/>
      <c r="C441" s="154"/>
      <c r="D441" s="174"/>
      <c r="E441" s="175"/>
      <c r="F441" s="174"/>
      <c r="G441" s="150" t="s">
        <v>767</v>
      </c>
      <c r="H441" s="151">
        <f>SUM(I441:L441)</f>
        <v>0</v>
      </c>
      <c r="I441" s="149">
        <v>0</v>
      </c>
      <c r="J441" s="158"/>
      <c r="K441" s="149"/>
      <c r="L441" s="149"/>
      <c r="M441" s="112"/>
    </row>
    <row r="442" spans="1:13" hidden="1">
      <c r="A442" s="153"/>
      <c r="B442" s="157"/>
      <c r="C442" s="154"/>
      <c r="D442" s="174"/>
      <c r="E442" s="175"/>
      <c r="F442" s="174"/>
      <c r="G442" s="159"/>
      <c r="H442" s="154"/>
      <c r="I442" s="151"/>
      <c r="J442" s="158"/>
      <c r="K442" s="149"/>
      <c r="L442" s="149"/>
      <c r="M442" s="112">
        <f>+C440-H443</f>
        <v>0</v>
      </c>
    </row>
    <row r="443" spans="1:13" hidden="1">
      <c r="A443" s="153"/>
      <c r="B443" s="111"/>
      <c r="C443" s="154"/>
      <c r="D443" s="174"/>
      <c r="E443" s="175"/>
      <c r="F443" s="174"/>
      <c r="G443" s="159" t="s">
        <v>385</v>
      </c>
      <c r="H443" s="154">
        <f>+H440</f>
        <v>0</v>
      </c>
      <c r="I443" s="151"/>
      <c r="J443" s="158"/>
      <c r="K443" s="149"/>
      <c r="L443" s="149"/>
      <c r="M443" s="109"/>
    </row>
    <row r="444" spans="1:13" hidden="1">
      <c r="A444" s="153"/>
      <c r="B444" s="157"/>
      <c r="C444" s="154"/>
      <c r="D444" s="174"/>
      <c r="E444" s="175"/>
      <c r="F444" s="174"/>
      <c r="G444" s="158"/>
      <c r="H444" s="149"/>
      <c r="I444" s="149"/>
      <c r="J444" s="149"/>
      <c r="K444" s="149"/>
      <c r="L444" s="149"/>
      <c r="M444" s="109"/>
    </row>
    <row r="445" spans="1:13" hidden="1">
      <c r="A445" s="153"/>
      <c r="B445" s="157"/>
      <c r="C445" s="154"/>
      <c r="D445" s="174"/>
      <c r="E445" s="175"/>
      <c r="F445" s="174"/>
      <c r="G445" s="158"/>
      <c r="H445" s="149"/>
      <c r="I445" s="149"/>
      <c r="J445" s="149"/>
      <c r="K445" s="149"/>
      <c r="L445" s="149"/>
      <c r="M445" s="109"/>
    </row>
    <row r="446" spans="1:13" hidden="1">
      <c r="A446" s="153"/>
      <c r="B446" s="157"/>
      <c r="C446" s="154"/>
      <c r="D446" s="174"/>
      <c r="E446" s="175"/>
      <c r="F446" s="174"/>
      <c r="G446" s="158"/>
      <c r="H446" s="149"/>
      <c r="I446" s="149"/>
      <c r="J446" s="149"/>
      <c r="K446" s="149"/>
      <c r="L446" s="149"/>
      <c r="M446" s="109"/>
    </row>
    <row r="447" spans="1:13" ht="26.4" hidden="1">
      <c r="A447" s="153" t="s">
        <v>319</v>
      </c>
      <c r="B447" s="157" t="s">
        <v>321</v>
      </c>
      <c r="C447" s="154">
        <f>+'INGRESOS '!C186</f>
        <v>0</v>
      </c>
      <c r="D447" s="174" t="s">
        <v>173</v>
      </c>
      <c r="E447" s="175" t="s">
        <v>191</v>
      </c>
      <c r="F447" s="175" t="s">
        <v>187</v>
      </c>
      <c r="G447" s="157" t="s">
        <v>602</v>
      </c>
      <c r="H447" s="154">
        <f>SUM(H448:H449)</f>
        <v>0</v>
      </c>
      <c r="I447" s="149"/>
      <c r="J447" s="149"/>
      <c r="K447" s="149"/>
      <c r="L447" s="149"/>
      <c r="M447" s="109"/>
    </row>
    <row r="448" spans="1:13" hidden="1">
      <c r="A448" s="153"/>
      <c r="B448" s="157"/>
      <c r="C448" s="154"/>
      <c r="D448" s="174"/>
      <c r="E448" s="175"/>
      <c r="F448" s="175"/>
      <c r="G448" s="150" t="s">
        <v>577</v>
      </c>
      <c r="H448" s="151">
        <f>SUM(I448:L448)</f>
        <v>0</v>
      </c>
      <c r="I448" s="149"/>
      <c r="J448" s="149">
        <v>0</v>
      </c>
      <c r="K448" s="149"/>
      <c r="L448" s="149"/>
      <c r="M448" s="111"/>
    </row>
    <row r="449" spans="1:13" s="111" customFormat="1" hidden="1">
      <c r="A449" s="153"/>
      <c r="B449" s="157"/>
      <c r="C449" s="154"/>
      <c r="D449" s="174"/>
      <c r="E449" s="175"/>
      <c r="F449" s="174"/>
      <c r="G449" s="150" t="s">
        <v>578</v>
      </c>
      <c r="H449" s="151">
        <f>SUM(I449:L449)</f>
        <v>0</v>
      </c>
      <c r="I449" s="149"/>
      <c r="J449" s="149">
        <v>0</v>
      </c>
      <c r="K449" s="149"/>
      <c r="L449" s="149"/>
    </row>
    <row r="450" spans="1:13" s="111" customFormat="1" hidden="1">
      <c r="A450" s="153"/>
      <c r="B450" s="157"/>
      <c r="C450" s="154"/>
      <c r="D450" s="174"/>
      <c r="E450" s="175"/>
      <c r="F450" s="174"/>
      <c r="G450" s="158"/>
      <c r="H450" s="149"/>
      <c r="I450" s="149"/>
      <c r="J450" s="149"/>
      <c r="K450" s="149"/>
      <c r="L450" s="149"/>
      <c r="M450" s="110">
        <f>+C447-H451</f>
        <v>0</v>
      </c>
    </row>
    <row r="451" spans="1:13" s="111" customFormat="1" hidden="1">
      <c r="A451" s="153"/>
      <c r="B451" s="157"/>
      <c r="C451" s="154"/>
      <c r="D451" s="174"/>
      <c r="E451" s="175"/>
      <c r="F451" s="174"/>
      <c r="G451" s="159" t="s">
        <v>385</v>
      </c>
      <c r="H451" s="154">
        <f>+H447</f>
        <v>0</v>
      </c>
      <c r="I451" s="149"/>
      <c r="J451" s="149"/>
      <c r="K451" s="149"/>
      <c r="L451" s="149"/>
    </row>
    <row r="452" spans="1:13" s="111" customFormat="1" hidden="1">
      <c r="A452" s="153"/>
      <c r="B452" s="157"/>
      <c r="C452" s="154"/>
      <c r="D452" s="174"/>
      <c r="E452" s="175"/>
      <c r="F452" s="174"/>
      <c r="G452" s="158"/>
      <c r="H452" s="149"/>
      <c r="I452" s="149"/>
      <c r="J452" s="149"/>
      <c r="K452" s="149"/>
      <c r="L452" s="149"/>
    </row>
    <row r="453" spans="1:13" s="111" customFormat="1" hidden="1">
      <c r="A453" s="153"/>
      <c r="B453" s="157"/>
      <c r="C453" s="154"/>
      <c r="D453" s="174"/>
      <c r="E453" s="175"/>
      <c r="F453" s="174"/>
      <c r="G453" s="158"/>
      <c r="H453" s="149"/>
      <c r="I453" s="149"/>
      <c r="J453" s="149"/>
      <c r="K453" s="149"/>
      <c r="L453" s="149"/>
    </row>
    <row r="454" spans="1:13" s="111" customFormat="1" hidden="1">
      <c r="A454" s="153"/>
      <c r="B454" s="157"/>
      <c r="C454" s="154"/>
      <c r="D454" s="174"/>
      <c r="E454" s="175"/>
      <c r="F454" s="174"/>
      <c r="G454" s="158"/>
      <c r="H454" s="149"/>
      <c r="I454" s="149"/>
      <c r="J454" s="149"/>
      <c r="K454" s="149"/>
      <c r="L454" s="149"/>
    </row>
    <row r="455" spans="1:13" s="111" customFormat="1" ht="26.4" hidden="1">
      <c r="A455" s="153" t="s">
        <v>320</v>
      </c>
      <c r="B455" s="157" t="s">
        <v>424</v>
      </c>
      <c r="C455" s="154">
        <f>+'INGRESOS '!C187</f>
        <v>0</v>
      </c>
      <c r="D455" s="174" t="s">
        <v>172</v>
      </c>
      <c r="E455" s="175" t="s">
        <v>292</v>
      </c>
      <c r="F455" s="174"/>
      <c r="G455" s="157" t="s">
        <v>1032</v>
      </c>
      <c r="H455" s="154">
        <f>SUM(H456:H458)</f>
        <v>0</v>
      </c>
      <c r="I455" s="149"/>
      <c r="J455" s="149"/>
      <c r="K455" s="149"/>
      <c r="L455" s="149"/>
    </row>
    <row r="456" spans="1:13" s="111" customFormat="1" hidden="1">
      <c r="A456" s="153"/>
      <c r="B456" s="157"/>
      <c r="C456" s="154"/>
      <c r="D456" s="174"/>
      <c r="E456" s="175"/>
      <c r="F456" s="174"/>
      <c r="G456" s="150" t="s">
        <v>751</v>
      </c>
      <c r="H456" s="149">
        <f>SUM(I456:L456)</f>
        <v>0</v>
      </c>
      <c r="I456" s="149">
        <v>0</v>
      </c>
      <c r="J456" s="149"/>
      <c r="K456" s="149"/>
      <c r="L456" s="149"/>
    </row>
    <row r="457" spans="1:13" s="111" customFormat="1" hidden="1">
      <c r="A457" s="153"/>
      <c r="B457" s="157"/>
      <c r="C457" s="154"/>
      <c r="D457" s="174"/>
      <c r="E457" s="175"/>
      <c r="F457" s="174"/>
      <c r="G457" s="150" t="s">
        <v>577</v>
      </c>
      <c r="H457" s="149">
        <f t="shared" ref="H457:H458" si="12">SUM(I457:L457)</f>
        <v>0</v>
      </c>
      <c r="I457" s="149">
        <v>0</v>
      </c>
      <c r="J457" s="149"/>
      <c r="K457" s="149"/>
      <c r="L457" s="149"/>
    </row>
    <row r="458" spans="1:13" s="111" customFormat="1" hidden="1">
      <c r="A458" s="153"/>
      <c r="B458" s="157"/>
      <c r="C458" s="154"/>
      <c r="D458" s="174"/>
      <c r="E458" s="175"/>
      <c r="F458" s="174"/>
      <c r="G458" s="150" t="s">
        <v>578</v>
      </c>
      <c r="H458" s="149">
        <f t="shared" si="12"/>
        <v>0</v>
      </c>
      <c r="I458" s="149"/>
      <c r="J458" s="149">
        <v>0</v>
      </c>
      <c r="K458" s="149"/>
      <c r="L458" s="149"/>
    </row>
    <row r="459" spans="1:13" s="111" customFormat="1" hidden="1">
      <c r="A459" s="153"/>
      <c r="B459" s="157"/>
      <c r="C459" s="154"/>
      <c r="D459" s="174"/>
      <c r="E459" s="175"/>
      <c r="F459" s="174"/>
      <c r="G459" s="150"/>
      <c r="H459" s="149"/>
      <c r="I459" s="149"/>
      <c r="J459" s="149"/>
      <c r="K459" s="149"/>
      <c r="L459" s="149"/>
      <c r="M459" s="110">
        <f>+C455-H460</f>
        <v>0</v>
      </c>
    </row>
    <row r="460" spans="1:13" s="111" customFormat="1" hidden="1">
      <c r="A460" s="153"/>
      <c r="B460" s="157"/>
      <c r="C460" s="154"/>
      <c r="D460" s="174"/>
      <c r="E460" s="175"/>
      <c r="F460" s="174"/>
      <c r="G460" s="159" t="s">
        <v>385</v>
      </c>
      <c r="H460" s="154">
        <f>+H455</f>
        <v>0</v>
      </c>
      <c r="I460" s="149"/>
      <c r="J460" s="149"/>
      <c r="K460" s="149"/>
      <c r="L460" s="149"/>
    </row>
    <row r="461" spans="1:13" s="111" customFormat="1" hidden="1">
      <c r="A461" s="153"/>
      <c r="B461" s="157"/>
      <c r="C461" s="154"/>
      <c r="D461" s="174"/>
      <c r="E461" s="175"/>
      <c r="F461" s="174"/>
      <c r="G461" s="159"/>
      <c r="H461" s="149"/>
      <c r="I461" s="149"/>
      <c r="J461" s="149"/>
      <c r="K461" s="149"/>
      <c r="L461" s="149"/>
    </row>
    <row r="462" spans="1:13" s="111" customFormat="1" hidden="1">
      <c r="A462" s="153"/>
      <c r="B462" s="157"/>
      <c r="C462" s="154"/>
      <c r="D462" s="174"/>
      <c r="E462" s="175"/>
      <c r="F462" s="174"/>
      <c r="G462" s="159"/>
      <c r="H462" s="149"/>
      <c r="I462" s="149"/>
      <c r="J462" s="149"/>
      <c r="K462" s="149"/>
      <c r="L462" s="149"/>
    </row>
    <row r="463" spans="1:13" s="111" customFormat="1" hidden="1">
      <c r="A463" s="153"/>
      <c r="B463" s="157"/>
      <c r="C463" s="154"/>
      <c r="D463" s="174"/>
      <c r="E463" s="175"/>
      <c r="F463" s="174"/>
      <c r="G463" s="150"/>
      <c r="H463" s="149"/>
      <c r="I463" s="149"/>
      <c r="J463" s="149"/>
      <c r="K463" s="149"/>
      <c r="L463" s="149"/>
    </row>
    <row r="464" spans="1:13" s="111" customFormat="1" hidden="1">
      <c r="A464" s="153" t="s">
        <v>322</v>
      </c>
      <c r="B464" s="157" t="s">
        <v>371</v>
      </c>
      <c r="C464" s="154">
        <f>+'INGRESOS '!C188</f>
        <v>0</v>
      </c>
      <c r="D464" s="174" t="s">
        <v>172</v>
      </c>
      <c r="E464" s="175" t="s">
        <v>191</v>
      </c>
      <c r="F464" s="174"/>
      <c r="G464" s="153" t="s">
        <v>724</v>
      </c>
      <c r="H464" s="154">
        <f>SUM(H465:H467)</f>
        <v>0</v>
      </c>
      <c r="I464" s="149"/>
      <c r="J464" s="149"/>
      <c r="K464" s="149"/>
      <c r="L464" s="149"/>
    </row>
    <row r="465" spans="1:13" s="111" customFormat="1" hidden="1">
      <c r="A465" s="153"/>
      <c r="B465" s="157"/>
      <c r="C465" s="154"/>
      <c r="D465" s="174"/>
      <c r="E465" s="175"/>
      <c r="F465" s="174"/>
      <c r="G465" s="150" t="s">
        <v>890</v>
      </c>
      <c r="H465" s="151">
        <f>SUM(I465:L465)</f>
        <v>0</v>
      </c>
      <c r="I465" s="149">
        <v>0</v>
      </c>
      <c r="J465" s="149"/>
      <c r="K465" s="149"/>
      <c r="L465" s="149"/>
    </row>
    <row r="466" spans="1:13" s="111" customFormat="1" hidden="1">
      <c r="A466" s="153"/>
      <c r="B466" s="157"/>
      <c r="C466" s="154"/>
      <c r="D466" s="174"/>
      <c r="E466" s="175"/>
      <c r="F466" s="174"/>
      <c r="G466" s="150" t="s">
        <v>751</v>
      </c>
      <c r="H466" s="151">
        <f>SUM(I466:L466)</f>
        <v>0</v>
      </c>
      <c r="I466" s="149">
        <v>0</v>
      </c>
      <c r="J466" s="149"/>
      <c r="K466" s="149"/>
      <c r="L466" s="149"/>
    </row>
    <row r="467" spans="1:13" s="111" customFormat="1" hidden="1">
      <c r="A467" s="153"/>
      <c r="B467" s="157"/>
      <c r="C467" s="154"/>
      <c r="D467" s="174"/>
      <c r="E467" s="175"/>
      <c r="F467" s="174"/>
      <c r="G467" s="150" t="s">
        <v>578</v>
      </c>
      <c r="H467" s="151">
        <f>SUM(I467:L467)</f>
        <v>0</v>
      </c>
      <c r="I467" s="151"/>
      <c r="J467" s="151">
        <v>0</v>
      </c>
      <c r="K467" s="151"/>
      <c r="L467" s="151"/>
      <c r="M467" s="109"/>
    </row>
    <row r="468" spans="1:13" hidden="1">
      <c r="A468" s="153"/>
      <c r="B468" s="157"/>
      <c r="C468" s="154"/>
      <c r="D468" s="174"/>
      <c r="E468" s="175"/>
      <c r="F468" s="174"/>
      <c r="G468" s="158"/>
      <c r="H468" s="149"/>
      <c r="I468" s="149"/>
      <c r="J468" s="149"/>
      <c r="K468" s="149"/>
      <c r="L468" s="149"/>
      <c r="M468" s="110">
        <f>+C464-H469</f>
        <v>0</v>
      </c>
    </row>
    <row r="469" spans="1:13" hidden="1">
      <c r="A469" s="153"/>
      <c r="B469" s="157"/>
      <c r="C469" s="154"/>
      <c r="D469" s="174"/>
      <c r="E469" s="175"/>
      <c r="F469" s="174"/>
      <c r="G469" s="159" t="s">
        <v>385</v>
      </c>
      <c r="H469" s="154">
        <f>+H464</f>
        <v>0</v>
      </c>
      <c r="I469" s="149"/>
      <c r="J469" s="149"/>
      <c r="K469" s="149"/>
      <c r="L469" s="149"/>
      <c r="M469" s="109"/>
    </row>
    <row r="470" spans="1:13" hidden="1">
      <c r="A470" s="153"/>
      <c r="B470" s="157"/>
      <c r="C470" s="154"/>
      <c r="D470" s="174"/>
      <c r="E470" s="175"/>
      <c r="F470" s="174"/>
      <c r="G470" s="158"/>
      <c r="H470" s="149"/>
      <c r="I470" s="149"/>
      <c r="J470" s="149"/>
      <c r="K470" s="149"/>
      <c r="L470" s="149"/>
      <c r="M470" s="111"/>
    </row>
    <row r="471" spans="1:13" s="111" customFormat="1" hidden="1">
      <c r="A471" s="153"/>
      <c r="B471" s="157"/>
      <c r="C471" s="154"/>
      <c r="D471" s="174"/>
      <c r="E471" s="175"/>
      <c r="F471" s="174"/>
      <c r="G471" s="158"/>
      <c r="H471" s="149"/>
      <c r="I471" s="149"/>
      <c r="J471" s="149"/>
      <c r="K471" s="149"/>
      <c r="L471" s="149"/>
    </row>
    <row r="472" spans="1:13" s="111" customFormat="1" hidden="1">
      <c r="A472" s="153"/>
      <c r="B472" s="157"/>
      <c r="C472" s="154"/>
      <c r="D472" s="174"/>
      <c r="E472" s="175"/>
      <c r="F472" s="174"/>
      <c r="G472" s="158"/>
      <c r="H472" s="149"/>
      <c r="I472" s="149"/>
      <c r="J472" s="149"/>
      <c r="K472" s="149"/>
      <c r="L472" s="149"/>
    </row>
    <row r="473" spans="1:13" s="111" customFormat="1" hidden="1">
      <c r="A473" s="153" t="s">
        <v>323</v>
      </c>
      <c r="B473" s="157" t="s">
        <v>324</v>
      </c>
      <c r="C473" s="154">
        <f>+'INGRESOS '!C189</f>
        <v>0</v>
      </c>
      <c r="D473" s="174" t="s">
        <v>172</v>
      </c>
      <c r="E473" s="175" t="s">
        <v>194</v>
      </c>
      <c r="F473" s="174"/>
      <c r="G473" s="153" t="s">
        <v>554</v>
      </c>
      <c r="H473" s="154">
        <f>SUM(H474:H475)</f>
        <v>0</v>
      </c>
      <c r="I473" s="149"/>
      <c r="J473" s="149"/>
      <c r="K473" s="149"/>
      <c r="L473" s="149"/>
      <c r="M473" s="110"/>
    </row>
    <row r="474" spans="1:13" s="111" customFormat="1" hidden="1">
      <c r="A474" s="153"/>
      <c r="B474" s="157"/>
      <c r="C474" s="154"/>
      <c r="D474" s="174"/>
      <c r="E474" s="175"/>
      <c r="F474" s="174"/>
      <c r="G474" s="150" t="s">
        <v>576</v>
      </c>
      <c r="H474" s="151">
        <f>SUM(I474:L474)</f>
        <v>0</v>
      </c>
      <c r="I474" s="151">
        <v>0</v>
      </c>
      <c r="J474" s="151"/>
      <c r="K474" s="151"/>
      <c r="L474" s="151"/>
      <c r="M474" s="110"/>
    </row>
    <row r="475" spans="1:13" s="111" customFormat="1" hidden="1">
      <c r="A475" s="153"/>
      <c r="B475" s="157"/>
      <c r="C475" s="154"/>
      <c r="D475" s="174"/>
      <c r="E475" s="175"/>
      <c r="F475" s="174"/>
      <c r="G475" s="155" t="s">
        <v>578</v>
      </c>
      <c r="H475" s="151">
        <f>SUM(I475:L475)</f>
        <v>0</v>
      </c>
      <c r="I475" s="151"/>
      <c r="J475" s="151">
        <v>0</v>
      </c>
      <c r="K475" s="151"/>
      <c r="L475" s="151"/>
    </row>
    <row r="476" spans="1:13" s="111" customFormat="1" hidden="1">
      <c r="A476" s="153"/>
      <c r="B476" s="157"/>
      <c r="C476" s="154"/>
      <c r="D476" s="174"/>
      <c r="E476" s="175"/>
      <c r="F476" s="174"/>
      <c r="G476" s="155"/>
      <c r="H476" s="151"/>
      <c r="I476" s="149"/>
      <c r="J476" s="151"/>
      <c r="K476" s="149"/>
      <c r="L476" s="149"/>
      <c r="M476" s="110">
        <f>+C473-H477</f>
        <v>0</v>
      </c>
    </row>
    <row r="477" spans="1:13" s="111" customFormat="1" hidden="1">
      <c r="A477" s="153"/>
      <c r="B477" s="157"/>
      <c r="C477" s="154"/>
      <c r="D477" s="174"/>
      <c r="E477" s="175"/>
      <c r="F477" s="174"/>
      <c r="G477" s="159" t="s">
        <v>385</v>
      </c>
      <c r="H477" s="154">
        <f>+H473</f>
        <v>0</v>
      </c>
      <c r="I477" s="149"/>
      <c r="J477" s="151"/>
      <c r="K477" s="149"/>
      <c r="L477" s="149"/>
    </row>
    <row r="478" spans="1:13" s="111" customFormat="1" hidden="1">
      <c r="A478" s="153"/>
      <c r="B478" s="157"/>
      <c r="C478" s="154"/>
      <c r="D478" s="174"/>
      <c r="E478" s="175"/>
      <c r="F478" s="174"/>
      <c r="G478" s="158"/>
      <c r="H478" s="149"/>
      <c r="I478" s="149"/>
      <c r="J478" s="151"/>
      <c r="K478" s="149"/>
      <c r="L478" s="149"/>
    </row>
    <row r="479" spans="1:13" s="111" customFormat="1" hidden="1">
      <c r="A479" s="153"/>
      <c r="B479" s="157"/>
      <c r="C479" s="154"/>
      <c r="D479" s="174"/>
      <c r="E479" s="175"/>
      <c r="F479" s="174"/>
      <c r="G479" s="158"/>
      <c r="H479" s="149"/>
      <c r="I479" s="149"/>
      <c r="J479" s="151"/>
      <c r="K479" s="149"/>
      <c r="L479" s="149"/>
    </row>
    <row r="480" spans="1:13" s="111" customFormat="1" hidden="1">
      <c r="A480" s="153"/>
      <c r="B480" s="157"/>
      <c r="C480" s="154"/>
      <c r="D480" s="174"/>
      <c r="E480" s="175"/>
      <c r="F480" s="174"/>
      <c r="G480" s="158"/>
      <c r="H480" s="149"/>
      <c r="I480" s="149"/>
      <c r="J480" s="149"/>
      <c r="K480" s="149"/>
      <c r="L480" s="149"/>
    </row>
    <row r="481" spans="1:13" s="111" customFormat="1">
      <c r="A481" s="153" t="s">
        <v>327</v>
      </c>
      <c r="B481" s="157" t="s">
        <v>402</v>
      </c>
      <c r="C481" s="154">
        <f>+'INGRESOS '!C192</f>
        <v>51349310</v>
      </c>
      <c r="D481" s="174" t="s">
        <v>172</v>
      </c>
      <c r="E481" s="175" t="s">
        <v>192</v>
      </c>
      <c r="F481" s="174"/>
      <c r="G481" s="157" t="s">
        <v>407</v>
      </c>
      <c r="H481" s="154">
        <f>SUM(H482:H484)</f>
        <v>51349310</v>
      </c>
      <c r="I481" s="149"/>
      <c r="J481" s="149"/>
      <c r="K481" s="149"/>
      <c r="L481" s="149"/>
    </row>
    <row r="482" spans="1:13" s="111" customFormat="1" hidden="1">
      <c r="A482" s="153"/>
      <c r="B482" s="157"/>
      <c r="C482" s="154"/>
      <c r="D482" s="174"/>
      <c r="E482" s="175"/>
      <c r="F482" s="174"/>
      <c r="G482" s="150" t="s">
        <v>576</v>
      </c>
      <c r="H482" s="151">
        <f>SUM(I482:L482)</f>
        <v>0</v>
      </c>
      <c r="I482" s="149">
        <v>0</v>
      </c>
      <c r="J482" s="149"/>
      <c r="K482" s="149"/>
      <c r="L482" s="149"/>
      <c r="M482" s="109"/>
    </row>
    <row r="483" spans="1:13" hidden="1">
      <c r="A483" s="153"/>
      <c r="B483" s="157"/>
      <c r="C483" s="154"/>
      <c r="D483" s="174"/>
      <c r="E483" s="175"/>
      <c r="F483" s="174"/>
      <c r="G483" s="150" t="s">
        <v>577</v>
      </c>
      <c r="H483" s="151">
        <f>SUM(I483:L483)</f>
        <v>0</v>
      </c>
      <c r="I483" s="149">
        <v>0</v>
      </c>
      <c r="J483" s="149"/>
      <c r="K483" s="149"/>
      <c r="L483" s="149"/>
      <c r="M483" s="109"/>
    </row>
    <row r="484" spans="1:13">
      <c r="A484" s="153"/>
      <c r="B484" s="157"/>
      <c r="C484" s="154"/>
      <c r="D484" s="174"/>
      <c r="E484" s="175"/>
      <c r="F484" s="174"/>
      <c r="G484" s="155" t="s">
        <v>578</v>
      </c>
      <c r="H484" s="151">
        <f>SUM(I484:L484)</f>
        <v>51349310</v>
      </c>
      <c r="I484" s="151"/>
      <c r="J484" s="149">
        <v>51349310</v>
      </c>
      <c r="K484" s="149"/>
      <c r="L484" s="149"/>
      <c r="M484" s="463"/>
    </row>
    <row r="485" spans="1:13">
      <c r="A485" s="153"/>
      <c r="B485" s="157"/>
      <c r="C485" s="154"/>
      <c r="D485" s="174"/>
      <c r="E485" s="175"/>
      <c r="F485" s="174"/>
      <c r="G485" s="158"/>
      <c r="H485" s="149"/>
      <c r="I485" s="149"/>
      <c r="J485" s="149"/>
      <c r="K485" s="149"/>
      <c r="L485" s="149"/>
      <c r="M485" s="463"/>
    </row>
    <row r="486" spans="1:13" ht="26.4" hidden="1">
      <c r="A486" s="153"/>
      <c r="B486" s="157"/>
      <c r="C486" s="154"/>
      <c r="D486" s="174" t="s">
        <v>173</v>
      </c>
      <c r="E486" s="175" t="s">
        <v>190</v>
      </c>
      <c r="F486" s="174" t="s">
        <v>187</v>
      </c>
      <c r="G486" s="157" t="s">
        <v>725</v>
      </c>
      <c r="H486" s="154">
        <f>SUM(H487:H487)</f>
        <v>0</v>
      </c>
      <c r="I486" s="149"/>
      <c r="J486" s="149"/>
      <c r="K486" s="149"/>
      <c r="L486" s="149"/>
      <c r="M486" s="462"/>
    </row>
    <row r="487" spans="1:13" hidden="1">
      <c r="A487" s="153"/>
      <c r="B487" s="157"/>
      <c r="C487" s="154"/>
      <c r="D487" s="174"/>
      <c r="E487" s="175"/>
      <c r="F487" s="174"/>
      <c r="G487" s="155" t="s">
        <v>578</v>
      </c>
      <c r="H487" s="151">
        <f>SUM(I487:L487)</f>
        <v>0</v>
      </c>
      <c r="I487" s="149"/>
      <c r="J487" s="149">
        <v>0</v>
      </c>
      <c r="K487" s="149"/>
      <c r="L487" s="149"/>
      <c r="M487" s="109"/>
    </row>
    <row r="488" spans="1:13" hidden="1">
      <c r="A488" s="153"/>
      <c r="B488" s="157"/>
      <c r="C488" s="154"/>
      <c r="D488" s="174"/>
      <c r="E488" s="175"/>
      <c r="F488" s="174"/>
      <c r="G488" s="158"/>
      <c r="H488" s="149"/>
      <c r="I488" s="149"/>
      <c r="J488" s="149"/>
      <c r="K488" s="149"/>
      <c r="L488" s="149"/>
    </row>
    <row r="489" spans="1:13">
      <c r="A489" s="153"/>
      <c r="B489" s="157"/>
      <c r="C489" s="154"/>
      <c r="D489" s="174"/>
      <c r="E489" s="175"/>
      <c r="F489" s="174"/>
      <c r="G489" s="159" t="s">
        <v>385</v>
      </c>
      <c r="H489" s="154">
        <f>+H481+H486</f>
        <v>51349310</v>
      </c>
      <c r="I489" s="149"/>
      <c r="J489" s="149"/>
      <c r="K489" s="149"/>
      <c r="L489" s="149"/>
      <c r="M489" s="110">
        <f>+C481-H489</f>
        <v>0</v>
      </c>
    </row>
    <row r="490" spans="1:13" s="111" customFormat="1">
      <c r="A490" s="153"/>
      <c r="B490" s="157"/>
      <c r="C490" s="154"/>
      <c r="D490" s="174"/>
      <c r="E490" s="175"/>
      <c r="F490" s="174"/>
      <c r="G490" s="158"/>
      <c r="H490" s="149"/>
      <c r="I490" s="149"/>
      <c r="J490" s="149"/>
      <c r="K490" s="149"/>
      <c r="L490" s="149"/>
    </row>
    <row r="491" spans="1:13" s="111" customFormat="1">
      <c r="A491" s="153"/>
      <c r="B491" s="157"/>
      <c r="C491" s="154"/>
      <c r="D491" s="174"/>
      <c r="E491" s="175"/>
      <c r="F491" s="174"/>
      <c r="G491" s="158"/>
      <c r="H491" s="149"/>
      <c r="I491" s="149"/>
      <c r="J491" s="149"/>
      <c r="K491" s="149"/>
      <c r="L491" s="149"/>
      <c r="M491" s="109"/>
    </row>
    <row r="492" spans="1:13">
      <c r="A492" s="153"/>
      <c r="B492" s="157"/>
      <c r="C492" s="154"/>
      <c r="D492" s="174"/>
      <c r="E492" s="175"/>
      <c r="F492" s="174"/>
      <c r="G492" s="158"/>
      <c r="H492" s="149"/>
      <c r="I492" s="149"/>
      <c r="J492" s="149"/>
      <c r="K492" s="149"/>
      <c r="L492" s="149"/>
      <c r="M492" s="109"/>
    </row>
    <row r="493" spans="1:13" hidden="1">
      <c r="A493" s="153" t="s">
        <v>328</v>
      </c>
      <c r="B493" s="157" t="s">
        <v>336</v>
      </c>
      <c r="C493" s="154">
        <f>+'INGRESOS '!C193</f>
        <v>0</v>
      </c>
      <c r="D493" s="174" t="s">
        <v>173</v>
      </c>
      <c r="E493" s="175" t="s">
        <v>192</v>
      </c>
      <c r="F493" s="175" t="s">
        <v>189</v>
      </c>
      <c r="G493" s="157" t="s">
        <v>729</v>
      </c>
      <c r="H493" s="154">
        <f>SUM(H494:H494)</f>
        <v>0</v>
      </c>
      <c r="I493" s="149"/>
      <c r="J493" s="149"/>
      <c r="K493" s="149"/>
      <c r="L493" s="149"/>
      <c r="M493" s="111"/>
    </row>
    <row r="494" spans="1:13" s="111" customFormat="1" hidden="1">
      <c r="A494" s="153"/>
      <c r="B494" s="157"/>
      <c r="C494" s="154"/>
      <c r="D494" s="174"/>
      <c r="E494" s="175"/>
      <c r="F494" s="174"/>
      <c r="G494" s="155" t="s">
        <v>578</v>
      </c>
      <c r="H494" s="151">
        <f>SUM(I494:L494)</f>
        <v>0</v>
      </c>
      <c r="I494" s="149"/>
      <c r="J494" s="149">
        <v>0</v>
      </c>
      <c r="K494" s="151"/>
      <c r="L494" s="151"/>
    </row>
    <row r="495" spans="1:13" s="111" customFormat="1" hidden="1">
      <c r="A495" s="153"/>
      <c r="B495" s="157"/>
      <c r="C495" s="154"/>
      <c r="D495" s="174"/>
      <c r="E495" s="175"/>
      <c r="F495" s="174"/>
      <c r="G495" s="158"/>
      <c r="H495" s="149"/>
      <c r="I495" s="149"/>
      <c r="J495" s="149"/>
      <c r="K495" s="149"/>
      <c r="L495" s="149"/>
    </row>
    <row r="496" spans="1:13" s="111" customFormat="1" ht="39.6" hidden="1">
      <c r="A496" s="153"/>
      <c r="B496" s="157"/>
      <c r="C496" s="154"/>
      <c r="D496" s="174" t="s">
        <v>173</v>
      </c>
      <c r="E496" s="175" t="s">
        <v>192</v>
      </c>
      <c r="F496" s="175" t="s">
        <v>188</v>
      </c>
      <c r="G496" s="157" t="s">
        <v>901</v>
      </c>
      <c r="H496" s="154">
        <f>SUM(H497:H497)</f>
        <v>0</v>
      </c>
      <c r="I496" s="149"/>
      <c r="J496" s="149"/>
      <c r="K496" s="149"/>
      <c r="L496" s="149"/>
    </row>
    <row r="497" spans="1:13" s="111" customFormat="1" hidden="1">
      <c r="A497" s="153"/>
      <c r="B497" s="157"/>
      <c r="C497" s="154"/>
      <c r="D497" s="174"/>
      <c r="E497" s="175"/>
      <c r="F497" s="174"/>
      <c r="G497" s="155" t="s">
        <v>578</v>
      </c>
      <c r="H497" s="151">
        <f>SUM(I497:L497)</f>
        <v>0</v>
      </c>
      <c r="I497" s="149"/>
      <c r="J497" s="149">
        <v>0</v>
      </c>
      <c r="K497" s="151"/>
      <c r="L497" s="151"/>
    </row>
    <row r="498" spans="1:13" s="111" customFormat="1" hidden="1">
      <c r="A498" s="153"/>
      <c r="B498" s="157"/>
      <c r="C498" s="154"/>
      <c r="D498" s="174"/>
      <c r="E498" s="175"/>
      <c r="F498" s="174"/>
      <c r="G498" s="158"/>
      <c r="H498" s="149"/>
      <c r="I498" s="149"/>
      <c r="J498" s="149"/>
      <c r="K498" s="149"/>
      <c r="L498" s="149"/>
    </row>
    <row r="499" spans="1:13" s="111" customFormat="1" hidden="1">
      <c r="A499" s="153"/>
      <c r="B499" s="157"/>
      <c r="C499" s="154"/>
      <c r="D499" s="174"/>
      <c r="E499" s="175"/>
      <c r="F499" s="174"/>
      <c r="G499" s="159" t="s">
        <v>385</v>
      </c>
      <c r="H499" s="154">
        <f>+H493+H496</f>
        <v>0</v>
      </c>
      <c r="I499" s="149"/>
      <c r="J499" s="149"/>
      <c r="K499" s="149"/>
      <c r="L499" s="149"/>
      <c r="M499" s="110">
        <f>+C493-H499</f>
        <v>0</v>
      </c>
    </row>
    <row r="500" spans="1:13" s="111" customFormat="1" hidden="1">
      <c r="A500" s="153"/>
      <c r="B500" s="157"/>
      <c r="C500" s="154"/>
      <c r="D500" s="174"/>
      <c r="E500" s="175"/>
      <c r="F500" s="174"/>
      <c r="G500" s="158"/>
      <c r="H500" s="149"/>
      <c r="I500" s="149"/>
      <c r="J500" s="149"/>
      <c r="K500" s="149"/>
      <c r="L500" s="149"/>
      <c r="M500" s="109"/>
    </row>
    <row r="501" spans="1:13" hidden="1">
      <c r="A501" s="153"/>
      <c r="B501" s="157"/>
      <c r="C501" s="154"/>
      <c r="D501" s="174"/>
      <c r="E501" s="175"/>
      <c r="F501" s="174"/>
      <c r="G501" s="158"/>
      <c r="H501" s="149"/>
      <c r="I501" s="149"/>
      <c r="J501" s="149"/>
      <c r="K501" s="149"/>
      <c r="L501" s="149"/>
      <c r="M501" s="109"/>
    </row>
    <row r="502" spans="1:13" hidden="1">
      <c r="A502" s="153"/>
      <c r="B502" s="157"/>
      <c r="C502" s="154"/>
      <c r="D502" s="174"/>
      <c r="E502" s="175"/>
      <c r="F502" s="174"/>
      <c r="G502" s="158"/>
      <c r="H502" s="149"/>
      <c r="I502" s="149"/>
      <c r="J502" s="149"/>
      <c r="K502" s="149"/>
      <c r="L502" s="149"/>
      <c r="M502" s="109"/>
    </row>
    <row r="503" spans="1:13" ht="39.6">
      <c r="A503" s="153" t="s">
        <v>337</v>
      </c>
      <c r="B503" s="157" t="s">
        <v>405</v>
      </c>
      <c r="C503" s="154">
        <f>+'INGRESOS '!C194</f>
        <v>50000000</v>
      </c>
      <c r="D503" s="174" t="s">
        <v>172</v>
      </c>
      <c r="E503" s="175" t="s">
        <v>727</v>
      </c>
      <c r="F503" s="174"/>
      <c r="G503" s="157" t="s">
        <v>728</v>
      </c>
      <c r="H503" s="154">
        <f>SUM(H504:H506)</f>
        <v>50000000</v>
      </c>
      <c r="I503" s="149"/>
      <c r="J503" s="149"/>
      <c r="K503" s="149"/>
      <c r="L503" s="149"/>
      <c r="M503" s="109"/>
    </row>
    <row r="504" spans="1:13" hidden="1">
      <c r="A504" s="153"/>
      <c r="B504" s="157"/>
      <c r="C504" s="154"/>
      <c r="D504" s="174"/>
      <c r="E504" s="175"/>
      <c r="F504" s="174"/>
      <c r="G504" s="150" t="s">
        <v>576</v>
      </c>
      <c r="H504" s="149">
        <f>SUM(I504:L504)</f>
        <v>0</v>
      </c>
      <c r="I504" s="149">
        <v>0</v>
      </c>
      <c r="J504" s="149"/>
      <c r="K504" s="149"/>
      <c r="L504" s="149"/>
      <c r="M504" s="109"/>
    </row>
    <row r="505" spans="1:13" hidden="1">
      <c r="A505" s="153"/>
      <c r="B505" s="157"/>
      <c r="C505" s="154"/>
      <c r="D505" s="174"/>
      <c r="E505" s="175"/>
      <c r="F505" s="174"/>
      <c r="G505" s="150" t="s">
        <v>577</v>
      </c>
      <c r="H505" s="149">
        <f>SUM(I505:L505)</f>
        <v>0</v>
      </c>
      <c r="I505" s="149">
        <v>0</v>
      </c>
      <c r="J505" s="149"/>
      <c r="K505" s="149"/>
      <c r="L505" s="149"/>
      <c r="M505" s="109"/>
    </row>
    <row r="506" spans="1:13">
      <c r="A506" s="153"/>
      <c r="B506" s="157"/>
      <c r="C506" s="154"/>
      <c r="D506" s="174"/>
      <c r="E506" s="175"/>
      <c r="F506" s="174"/>
      <c r="G506" s="155" t="s">
        <v>578</v>
      </c>
      <c r="H506" s="149">
        <f>SUM(I506:L506)</f>
        <v>50000000</v>
      </c>
      <c r="I506" s="149"/>
      <c r="J506" s="149">
        <v>50000000</v>
      </c>
      <c r="K506" s="149"/>
      <c r="L506" s="149"/>
      <c r="M506" s="109"/>
    </row>
    <row r="507" spans="1:13">
      <c r="A507" s="153"/>
      <c r="B507" s="157"/>
      <c r="C507" s="154"/>
      <c r="D507" s="174"/>
      <c r="E507" s="175"/>
      <c r="F507" s="174"/>
      <c r="G507" s="158"/>
      <c r="H507" s="149"/>
      <c r="I507" s="149"/>
      <c r="J507" s="149"/>
      <c r="K507" s="149"/>
      <c r="L507" s="149"/>
    </row>
    <row r="508" spans="1:13">
      <c r="A508" s="153"/>
      <c r="B508" s="157"/>
      <c r="C508" s="154"/>
      <c r="D508" s="174"/>
      <c r="E508" s="175"/>
      <c r="F508" s="174"/>
      <c r="G508" s="159" t="s">
        <v>385</v>
      </c>
      <c r="H508" s="154">
        <f>+H503</f>
        <v>50000000</v>
      </c>
      <c r="I508" s="149"/>
      <c r="J508" s="149"/>
      <c r="K508" s="149"/>
      <c r="L508" s="149"/>
      <c r="M508" s="110">
        <f>+C503-H508</f>
        <v>0</v>
      </c>
    </row>
    <row r="509" spans="1:13" hidden="1">
      <c r="A509" s="153"/>
      <c r="B509" s="157"/>
      <c r="C509" s="154"/>
      <c r="D509" s="174"/>
      <c r="E509" s="175"/>
      <c r="F509" s="174"/>
      <c r="G509" s="159"/>
      <c r="H509" s="154"/>
      <c r="I509" s="149"/>
      <c r="J509" s="149"/>
      <c r="K509" s="149"/>
      <c r="L509" s="149"/>
      <c r="M509" s="110"/>
    </row>
    <row r="510" spans="1:13" hidden="1">
      <c r="A510" s="153"/>
      <c r="B510" s="157"/>
      <c r="C510" s="154"/>
      <c r="D510" s="174"/>
      <c r="E510" s="175"/>
      <c r="F510" s="174"/>
      <c r="G510" s="159"/>
      <c r="H510" s="154"/>
      <c r="I510" s="149"/>
      <c r="J510" s="149"/>
      <c r="K510" s="149"/>
      <c r="L510" s="149"/>
      <c r="M510" s="110"/>
    </row>
    <row r="511" spans="1:13" hidden="1">
      <c r="A511" s="153"/>
      <c r="B511" s="157"/>
      <c r="C511" s="154"/>
      <c r="D511" s="174"/>
      <c r="E511" s="175"/>
      <c r="F511" s="174"/>
      <c r="G511" s="159"/>
      <c r="H511" s="154"/>
      <c r="I511" s="149"/>
      <c r="J511" s="149"/>
      <c r="K511" s="149"/>
      <c r="L511" s="149"/>
      <c r="M511" s="110"/>
    </row>
    <row r="512" spans="1:13" ht="26.4" hidden="1">
      <c r="A512" s="153" t="s">
        <v>359</v>
      </c>
      <c r="B512" s="157" t="s">
        <v>340</v>
      </c>
      <c r="C512" s="154">
        <f>+'INGRESOS '!C197</f>
        <v>0</v>
      </c>
      <c r="D512" s="174" t="s">
        <v>172</v>
      </c>
      <c r="E512" s="175" t="s">
        <v>342</v>
      </c>
      <c r="F512" s="174"/>
      <c r="G512" s="157" t="s">
        <v>768</v>
      </c>
      <c r="H512" s="154">
        <f>SUM(H513:H516)</f>
        <v>0</v>
      </c>
      <c r="I512" s="149"/>
      <c r="J512" s="149"/>
      <c r="K512" s="149"/>
      <c r="L512" s="149"/>
      <c r="M512" s="110"/>
    </row>
    <row r="513" spans="1:13" hidden="1">
      <c r="A513" s="153"/>
      <c r="B513" s="157"/>
      <c r="C513" s="154"/>
      <c r="D513" s="174"/>
      <c r="E513" s="175"/>
      <c r="F513" s="174"/>
      <c r="G513" s="150" t="s">
        <v>890</v>
      </c>
      <c r="H513" s="149">
        <f>SUM(I513:L513)</f>
        <v>0</v>
      </c>
      <c r="I513" s="149">
        <v>0</v>
      </c>
      <c r="J513" s="149"/>
      <c r="K513" s="149"/>
      <c r="L513" s="149"/>
      <c r="M513" s="110"/>
    </row>
    <row r="514" spans="1:13" hidden="1">
      <c r="A514" s="153"/>
      <c r="B514" s="157"/>
      <c r="C514" s="154"/>
      <c r="D514" s="174"/>
      <c r="E514" s="175"/>
      <c r="F514" s="174"/>
      <c r="G514" s="150" t="s">
        <v>576</v>
      </c>
      <c r="H514" s="149">
        <f>SUM(I514:L514)</f>
        <v>0</v>
      </c>
      <c r="I514" s="149">
        <v>0</v>
      </c>
      <c r="J514" s="149"/>
      <c r="K514" s="149"/>
      <c r="L514" s="149"/>
      <c r="M514" s="110"/>
    </row>
    <row r="515" spans="1:13" hidden="1">
      <c r="A515" s="153"/>
      <c r="B515" s="157"/>
      <c r="C515" s="154"/>
      <c r="D515" s="174"/>
      <c r="E515" s="175"/>
      <c r="F515" s="174"/>
      <c r="G515" s="150" t="s">
        <v>577</v>
      </c>
      <c r="H515" s="149">
        <f>SUM(I515:L515)</f>
        <v>0</v>
      </c>
      <c r="I515" s="149">
        <v>0</v>
      </c>
      <c r="J515" s="149"/>
      <c r="K515" s="149"/>
      <c r="L515" s="149"/>
      <c r="M515" s="110"/>
    </row>
    <row r="516" spans="1:13" hidden="1">
      <c r="A516" s="153"/>
      <c r="B516" s="157"/>
      <c r="C516" s="154"/>
      <c r="D516" s="174"/>
      <c r="E516" s="175"/>
      <c r="F516" s="174"/>
      <c r="G516" s="155" t="s">
        <v>578</v>
      </c>
      <c r="H516" s="149">
        <f>SUM(I516:L516)</f>
        <v>0</v>
      </c>
      <c r="I516" s="149"/>
      <c r="J516" s="149">
        <v>0</v>
      </c>
      <c r="K516" s="149"/>
      <c r="L516" s="149"/>
      <c r="M516" s="110"/>
    </row>
    <row r="517" spans="1:13" hidden="1">
      <c r="A517" s="153"/>
      <c r="B517" s="157"/>
      <c r="C517" s="154"/>
      <c r="D517" s="174"/>
      <c r="E517" s="175"/>
      <c r="F517" s="174"/>
      <c r="G517" s="159"/>
      <c r="H517" s="154"/>
      <c r="I517" s="149"/>
      <c r="J517" s="149"/>
      <c r="K517" s="149"/>
      <c r="L517" s="149"/>
      <c r="M517" s="110">
        <f>+C512-H518</f>
        <v>0</v>
      </c>
    </row>
    <row r="518" spans="1:13" hidden="1">
      <c r="A518" s="153"/>
      <c r="B518" s="157"/>
      <c r="C518" s="154"/>
      <c r="D518" s="174"/>
      <c r="E518" s="175"/>
      <c r="F518" s="174"/>
      <c r="G518" s="159" t="s">
        <v>385</v>
      </c>
      <c r="H518" s="154">
        <f>+H512</f>
        <v>0</v>
      </c>
      <c r="I518" s="149"/>
      <c r="J518" s="149"/>
      <c r="K518" s="149"/>
      <c r="L518" s="149"/>
      <c r="M518" s="110"/>
    </row>
    <row r="519" spans="1:13" hidden="1">
      <c r="A519" s="153"/>
      <c r="B519" s="157"/>
      <c r="C519" s="154"/>
      <c r="D519" s="174"/>
      <c r="E519" s="175"/>
      <c r="F519" s="174"/>
      <c r="G519" s="159"/>
      <c r="H519" s="154"/>
      <c r="I519" s="149"/>
      <c r="J519" s="149"/>
      <c r="K519" s="149"/>
      <c r="L519" s="149"/>
      <c r="M519" s="110"/>
    </row>
    <row r="520" spans="1:13" hidden="1">
      <c r="A520" s="153"/>
      <c r="B520" s="157"/>
      <c r="C520" s="154"/>
      <c r="D520" s="174"/>
      <c r="E520" s="175"/>
      <c r="F520" s="174"/>
      <c r="G520" s="159"/>
      <c r="H520" s="154"/>
      <c r="I520" s="149"/>
      <c r="J520" s="149"/>
      <c r="K520" s="149"/>
      <c r="L520" s="149"/>
      <c r="M520" s="110"/>
    </row>
    <row r="521" spans="1:13" hidden="1">
      <c r="A521" s="153"/>
      <c r="B521" s="157"/>
      <c r="C521" s="154"/>
      <c r="D521" s="174"/>
      <c r="E521" s="175"/>
      <c r="F521" s="174"/>
      <c r="G521" s="159"/>
      <c r="H521" s="154"/>
      <c r="I521" s="149"/>
      <c r="J521" s="149"/>
      <c r="K521" s="149"/>
      <c r="L521" s="149"/>
      <c r="M521" s="109"/>
    </row>
    <row r="522" spans="1:13" ht="26.4" hidden="1">
      <c r="A522" s="153" t="s">
        <v>372</v>
      </c>
      <c r="B522" s="157" t="s">
        <v>360</v>
      </c>
      <c r="C522" s="154">
        <f>+'INGRESOS '!C198</f>
        <v>0</v>
      </c>
      <c r="D522" s="174" t="s">
        <v>172</v>
      </c>
      <c r="E522" s="175" t="s">
        <v>192</v>
      </c>
      <c r="F522" s="174"/>
      <c r="G522" s="157" t="s">
        <v>582</v>
      </c>
      <c r="H522" s="154">
        <f>SUM(H523:H524)</f>
        <v>0</v>
      </c>
      <c r="I522" s="149"/>
      <c r="J522" s="149"/>
      <c r="K522" s="149"/>
      <c r="L522" s="149"/>
      <c r="M522" s="109"/>
    </row>
    <row r="523" spans="1:13" hidden="1">
      <c r="A523" s="153"/>
      <c r="B523" s="157"/>
      <c r="C523" s="154"/>
      <c r="D523" s="174"/>
      <c r="E523" s="175"/>
      <c r="F523" s="174"/>
      <c r="G523" s="150" t="s">
        <v>576</v>
      </c>
      <c r="H523" s="151">
        <f>SUM(I523:L523)</f>
        <v>0</v>
      </c>
      <c r="I523" s="149">
        <v>0</v>
      </c>
      <c r="J523" s="149"/>
      <c r="K523" s="149"/>
      <c r="L523" s="149"/>
      <c r="M523" s="110"/>
    </row>
    <row r="524" spans="1:13" s="111" customFormat="1" hidden="1">
      <c r="A524" s="153"/>
      <c r="B524" s="157"/>
      <c r="C524" s="154"/>
      <c r="D524" s="174"/>
      <c r="E524" s="175"/>
      <c r="F524" s="174"/>
      <c r="G524" s="150" t="s">
        <v>577</v>
      </c>
      <c r="H524" s="151">
        <f>SUM(I524:L524)</f>
        <v>0</v>
      </c>
      <c r="I524" s="149">
        <v>0</v>
      </c>
      <c r="J524" s="149"/>
      <c r="K524" s="149"/>
      <c r="L524" s="149"/>
      <c r="M524" s="110"/>
    </row>
    <row r="525" spans="1:13" s="111" customFormat="1" hidden="1">
      <c r="A525" s="153"/>
      <c r="B525" s="157"/>
      <c r="C525" s="154"/>
      <c r="D525" s="174"/>
      <c r="E525" s="175"/>
      <c r="F525" s="174"/>
      <c r="G525" s="158"/>
      <c r="H525" s="149"/>
      <c r="I525" s="149"/>
      <c r="J525" s="149"/>
      <c r="K525" s="149"/>
      <c r="L525" s="149"/>
      <c r="M525" s="110">
        <f>+C522-H526</f>
        <v>0</v>
      </c>
    </row>
    <row r="526" spans="1:13" s="111" customFormat="1" hidden="1">
      <c r="A526" s="153"/>
      <c r="B526" s="157"/>
      <c r="C526" s="154"/>
      <c r="D526" s="174"/>
      <c r="E526" s="175"/>
      <c r="F526" s="174"/>
      <c r="G526" s="159" t="s">
        <v>385</v>
      </c>
      <c r="H526" s="154">
        <f>+H522</f>
        <v>0</v>
      </c>
      <c r="I526" s="149"/>
      <c r="J526" s="149"/>
      <c r="K526" s="149"/>
      <c r="L526" s="149"/>
      <c r="M526" s="110"/>
    </row>
    <row r="527" spans="1:13" s="111" customFormat="1" hidden="1">
      <c r="A527" s="153"/>
      <c r="B527" s="157"/>
      <c r="C527" s="154"/>
      <c r="D527" s="174"/>
      <c r="E527" s="175"/>
      <c r="F527" s="174"/>
      <c r="G527" s="159"/>
      <c r="H527" s="154"/>
      <c r="I527" s="149"/>
      <c r="J527" s="149"/>
      <c r="K527" s="149"/>
      <c r="L527" s="149"/>
      <c r="M527" s="110"/>
    </row>
    <row r="528" spans="1:13" s="111" customFormat="1" hidden="1">
      <c r="A528" s="153"/>
      <c r="B528" s="157"/>
      <c r="C528" s="154"/>
      <c r="D528" s="174"/>
      <c r="E528" s="175"/>
      <c r="F528" s="174"/>
      <c r="G528" s="159"/>
      <c r="H528" s="154"/>
      <c r="I528" s="149"/>
      <c r="J528" s="149"/>
      <c r="K528" s="149"/>
      <c r="L528" s="149"/>
      <c r="M528" s="110"/>
    </row>
    <row r="529" spans="1:13" s="111" customFormat="1" hidden="1">
      <c r="A529" s="153"/>
      <c r="B529" s="157"/>
      <c r="C529" s="154"/>
      <c r="D529" s="174"/>
      <c r="E529" s="175"/>
      <c r="F529" s="174"/>
      <c r="G529" s="159"/>
      <c r="H529" s="154"/>
      <c r="I529" s="149"/>
      <c r="J529" s="149"/>
      <c r="K529" s="149"/>
      <c r="L529" s="149"/>
      <c r="M529" s="110"/>
    </row>
    <row r="530" spans="1:13" s="111" customFormat="1" hidden="1">
      <c r="A530" s="153" t="s">
        <v>392</v>
      </c>
      <c r="B530" s="157" t="s">
        <v>996</v>
      </c>
      <c r="C530" s="154">
        <f>+'INGRESOS '!C200</f>
        <v>0</v>
      </c>
      <c r="D530" s="174" t="s">
        <v>172</v>
      </c>
      <c r="E530" s="175" t="s">
        <v>190</v>
      </c>
      <c r="F530" s="174"/>
      <c r="G530" s="157" t="s">
        <v>997</v>
      </c>
      <c r="H530" s="154">
        <f>SUM(H531)</f>
        <v>0</v>
      </c>
      <c r="I530" s="149"/>
      <c r="J530" s="149"/>
      <c r="K530" s="149"/>
      <c r="L530" s="149"/>
      <c r="M530" s="110"/>
    </row>
    <row r="531" spans="1:13" s="111" customFormat="1" hidden="1">
      <c r="A531" s="153"/>
      <c r="B531" s="157"/>
      <c r="C531" s="154"/>
      <c r="D531" s="174"/>
      <c r="E531" s="175"/>
      <c r="F531" s="174"/>
      <c r="G531" s="150" t="s">
        <v>890</v>
      </c>
      <c r="H531" s="151">
        <f>SUM(I531:L531)</f>
        <v>0</v>
      </c>
      <c r="I531" s="149">
        <v>0</v>
      </c>
      <c r="J531" s="149"/>
      <c r="K531" s="149"/>
      <c r="L531" s="149"/>
      <c r="M531" s="110"/>
    </row>
    <row r="532" spans="1:13" s="111" customFormat="1" hidden="1">
      <c r="A532" s="153"/>
      <c r="B532" s="157"/>
      <c r="C532" s="154"/>
      <c r="D532" s="174"/>
      <c r="E532" s="175"/>
      <c r="F532" s="174"/>
      <c r="G532" s="159"/>
      <c r="H532" s="154"/>
      <c r="I532" s="149"/>
      <c r="J532" s="149"/>
      <c r="K532" s="149"/>
      <c r="L532" s="149"/>
      <c r="M532" s="110">
        <f>+C530-H533</f>
        <v>0</v>
      </c>
    </row>
    <row r="533" spans="1:13" s="111" customFormat="1" hidden="1">
      <c r="A533" s="153"/>
      <c r="B533" s="157"/>
      <c r="C533" s="154"/>
      <c r="D533" s="174"/>
      <c r="E533" s="175"/>
      <c r="F533" s="174"/>
      <c r="G533" s="159" t="s">
        <v>385</v>
      </c>
      <c r="H533" s="154">
        <f>+H530</f>
        <v>0</v>
      </c>
      <c r="I533" s="149"/>
      <c r="J533" s="149"/>
      <c r="K533" s="149"/>
      <c r="L533" s="149"/>
      <c r="M533" s="110"/>
    </row>
    <row r="534" spans="1:13" s="111" customFormat="1" hidden="1">
      <c r="A534" s="153"/>
      <c r="B534" s="157"/>
      <c r="C534" s="154"/>
      <c r="D534" s="174"/>
      <c r="E534" s="175"/>
      <c r="F534" s="174"/>
      <c r="G534" s="159"/>
      <c r="H534" s="154"/>
      <c r="I534" s="149"/>
      <c r="J534" s="149"/>
      <c r="K534" s="149"/>
      <c r="L534" s="149"/>
      <c r="M534" s="109"/>
    </row>
    <row r="535" spans="1:13" ht="26.4" hidden="1">
      <c r="A535" s="153" t="s">
        <v>427</v>
      </c>
      <c r="B535" s="157" t="s">
        <v>428</v>
      </c>
      <c r="C535" s="154">
        <f>+'INGRESOS '!C202</f>
        <v>0</v>
      </c>
      <c r="D535" s="174" t="s">
        <v>172</v>
      </c>
      <c r="E535" s="175" t="s">
        <v>187</v>
      </c>
      <c r="F535" s="174"/>
      <c r="G535" s="157" t="s">
        <v>431</v>
      </c>
      <c r="H535" s="154">
        <f>SUM(H536:H538)</f>
        <v>0</v>
      </c>
      <c r="I535" s="149"/>
      <c r="J535" s="149"/>
      <c r="K535" s="149"/>
      <c r="L535" s="149"/>
      <c r="M535" s="109"/>
    </row>
    <row r="536" spans="1:13" hidden="1">
      <c r="A536" s="153"/>
      <c r="B536" s="157"/>
      <c r="C536" s="154"/>
      <c r="D536" s="174"/>
      <c r="E536" s="175"/>
      <c r="F536" s="174"/>
      <c r="G536" s="150" t="s">
        <v>890</v>
      </c>
      <c r="H536" s="151">
        <f t="shared" ref="H536:H538" si="13">SUM(I536:L536)</f>
        <v>0</v>
      </c>
      <c r="I536" s="149">
        <v>0</v>
      </c>
      <c r="J536" s="149"/>
      <c r="K536" s="149"/>
      <c r="L536" s="149"/>
      <c r="M536" s="111"/>
    </row>
    <row r="537" spans="1:13" s="111" customFormat="1" hidden="1">
      <c r="A537" s="153"/>
      <c r="B537" s="157"/>
      <c r="C537" s="154"/>
      <c r="D537" s="174"/>
      <c r="E537" s="175"/>
      <c r="F537" s="174"/>
      <c r="G537" s="150" t="s">
        <v>577</v>
      </c>
      <c r="H537" s="151">
        <f t="shared" si="13"/>
        <v>0</v>
      </c>
      <c r="I537" s="151">
        <v>0</v>
      </c>
      <c r="J537" s="151"/>
      <c r="K537" s="151"/>
      <c r="L537" s="151"/>
    </row>
    <row r="538" spans="1:13" s="111" customFormat="1" hidden="1">
      <c r="A538" s="153"/>
      <c r="B538" s="157"/>
      <c r="C538" s="154"/>
      <c r="D538" s="174"/>
      <c r="E538" s="175"/>
      <c r="F538" s="174"/>
      <c r="G538" s="150" t="s">
        <v>578</v>
      </c>
      <c r="H538" s="151">
        <f t="shared" si="13"/>
        <v>0</v>
      </c>
      <c r="I538" s="151"/>
      <c r="J538" s="151">
        <v>0</v>
      </c>
      <c r="K538" s="151"/>
      <c r="L538" s="151"/>
      <c r="M538" s="462"/>
    </row>
    <row r="539" spans="1:13" s="111" customFormat="1" hidden="1">
      <c r="A539" s="153"/>
      <c r="B539" s="157"/>
      <c r="C539" s="154"/>
      <c r="D539" s="174"/>
      <c r="E539" s="175"/>
      <c r="F539" s="174"/>
      <c r="G539" s="158"/>
      <c r="H539" s="149"/>
      <c r="I539" s="149"/>
      <c r="J539" s="149"/>
      <c r="K539" s="149"/>
      <c r="L539" s="149"/>
      <c r="M539" s="110">
        <f>+C535-H540</f>
        <v>0</v>
      </c>
    </row>
    <row r="540" spans="1:13" s="111" customFormat="1" hidden="1">
      <c r="A540" s="153"/>
      <c r="B540" s="157"/>
      <c r="C540" s="154"/>
      <c r="D540" s="174"/>
      <c r="E540" s="175"/>
      <c r="F540" s="174"/>
      <c r="G540" s="159" t="s">
        <v>385</v>
      </c>
      <c r="H540" s="154">
        <f>+H535</f>
        <v>0</v>
      </c>
      <c r="I540" s="149"/>
      <c r="J540" s="149"/>
      <c r="K540" s="149"/>
      <c r="L540" s="149"/>
      <c r="M540" s="110"/>
    </row>
    <row r="541" spans="1:13" s="111" customFormat="1" hidden="1">
      <c r="A541" s="153"/>
      <c r="B541" s="157"/>
      <c r="C541" s="154"/>
      <c r="D541" s="174"/>
      <c r="E541" s="175"/>
      <c r="F541" s="174"/>
      <c r="G541" s="159"/>
      <c r="H541" s="154"/>
      <c r="I541" s="149"/>
      <c r="J541" s="149"/>
      <c r="K541" s="149"/>
      <c r="L541" s="149"/>
      <c r="M541" s="110"/>
    </row>
    <row r="542" spans="1:13" s="111" customFormat="1" hidden="1">
      <c r="A542" s="153"/>
      <c r="B542" s="157"/>
      <c r="C542" s="154"/>
      <c r="D542" s="174"/>
      <c r="E542" s="175"/>
      <c r="F542" s="174"/>
      <c r="G542" s="159"/>
      <c r="H542" s="154"/>
      <c r="I542" s="149"/>
      <c r="J542" s="149"/>
      <c r="K542" s="149"/>
      <c r="L542" s="149"/>
      <c r="M542" s="110"/>
    </row>
    <row r="543" spans="1:13" s="111" customFormat="1" hidden="1">
      <c r="A543" s="153"/>
      <c r="B543" s="157"/>
      <c r="C543" s="154"/>
      <c r="D543" s="174"/>
      <c r="E543" s="175"/>
      <c r="F543" s="174"/>
      <c r="G543" s="159"/>
      <c r="H543" s="154"/>
      <c r="I543" s="149"/>
      <c r="J543" s="149"/>
      <c r="K543" s="149"/>
      <c r="L543" s="149"/>
      <c r="M543" s="110"/>
    </row>
    <row r="544" spans="1:13" s="111" customFormat="1" ht="26.4" hidden="1">
      <c r="A544" s="153" t="s">
        <v>429</v>
      </c>
      <c r="B544" s="157" t="s">
        <v>430</v>
      </c>
      <c r="C544" s="154">
        <f>+'INGRESOS '!C203</f>
        <v>0</v>
      </c>
      <c r="D544" s="174" t="s">
        <v>172</v>
      </c>
      <c r="E544" s="175" t="s">
        <v>755</v>
      </c>
      <c r="F544" s="174"/>
      <c r="G544" s="153" t="s">
        <v>756</v>
      </c>
      <c r="H544" s="154">
        <f>SUM(H545)</f>
        <v>0</v>
      </c>
      <c r="I544" s="149"/>
      <c r="J544" s="149"/>
      <c r="K544" s="149"/>
      <c r="L544" s="149"/>
      <c r="M544" s="110"/>
    </row>
    <row r="545" spans="1:13" s="111" customFormat="1" hidden="1">
      <c r="A545" s="153"/>
      <c r="B545" s="157"/>
      <c r="C545" s="154"/>
      <c r="D545" s="174"/>
      <c r="E545" s="175"/>
      <c r="F545" s="174"/>
      <c r="G545" s="150" t="s">
        <v>577</v>
      </c>
      <c r="H545" s="151">
        <f>SUM(I545:L545)</f>
        <v>0</v>
      </c>
      <c r="I545" s="149">
        <v>0</v>
      </c>
      <c r="J545" s="151"/>
      <c r="K545" s="151"/>
      <c r="L545" s="151"/>
      <c r="M545" s="110"/>
    </row>
    <row r="546" spans="1:13" s="111" customFormat="1" hidden="1">
      <c r="A546" s="153"/>
      <c r="B546" s="157"/>
      <c r="C546" s="154"/>
      <c r="D546" s="174"/>
      <c r="E546" s="175"/>
      <c r="F546" s="174"/>
      <c r="G546" s="155"/>
      <c r="H546" s="151"/>
      <c r="I546" s="149"/>
      <c r="J546" s="149"/>
      <c r="K546" s="149"/>
      <c r="L546" s="149"/>
      <c r="M546" s="110">
        <f>+C544-H547</f>
        <v>0</v>
      </c>
    </row>
    <row r="547" spans="1:13" s="111" customFormat="1" hidden="1">
      <c r="A547" s="153"/>
      <c r="B547" s="157"/>
      <c r="C547" s="154"/>
      <c r="D547" s="174"/>
      <c r="E547" s="175"/>
      <c r="F547" s="174"/>
      <c r="G547" s="159" t="s">
        <v>385</v>
      </c>
      <c r="H547" s="154">
        <f>+H544</f>
        <v>0</v>
      </c>
      <c r="I547" s="149"/>
      <c r="J547" s="149"/>
      <c r="K547" s="149"/>
      <c r="L547" s="149"/>
      <c r="M547" s="110"/>
    </row>
    <row r="548" spans="1:13" s="111" customFormat="1" hidden="1">
      <c r="A548" s="153"/>
      <c r="B548" s="157"/>
      <c r="C548" s="154"/>
      <c r="D548" s="174"/>
      <c r="E548" s="175"/>
      <c r="F548" s="174"/>
      <c r="G548" s="159"/>
      <c r="H548" s="154"/>
      <c r="I548" s="149"/>
      <c r="J548" s="149"/>
      <c r="K548" s="149"/>
      <c r="L548" s="149"/>
      <c r="M548" s="110"/>
    </row>
    <row r="549" spans="1:13" s="111" customFormat="1" hidden="1">
      <c r="A549" s="153"/>
      <c r="B549" s="157"/>
      <c r="C549" s="154"/>
      <c r="D549" s="174"/>
      <c r="E549" s="175"/>
      <c r="F549" s="174"/>
      <c r="G549" s="159"/>
      <c r="H549" s="154"/>
      <c r="I549" s="149"/>
      <c r="J549" s="149"/>
      <c r="K549" s="149"/>
      <c r="L549" s="149"/>
      <c r="M549" s="110"/>
    </row>
    <row r="550" spans="1:13" s="111" customFormat="1" hidden="1">
      <c r="A550" s="153"/>
      <c r="B550" s="157"/>
      <c r="C550" s="154"/>
      <c r="D550" s="174"/>
      <c r="E550" s="175"/>
      <c r="F550" s="174"/>
      <c r="G550" s="159"/>
      <c r="H550" s="154"/>
      <c r="I550" s="149"/>
      <c r="J550" s="149"/>
      <c r="K550" s="149"/>
      <c r="L550" s="149"/>
      <c r="M550" s="110"/>
    </row>
    <row r="551" spans="1:13" s="111" customFormat="1" ht="26.4" hidden="1">
      <c r="A551" s="153" t="s">
        <v>538</v>
      </c>
      <c r="B551" s="157" t="s">
        <v>539</v>
      </c>
      <c r="C551" s="154">
        <f>+'INGRESOS '!C204</f>
        <v>0</v>
      </c>
      <c r="D551" s="174" t="s">
        <v>172</v>
      </c>
      <c r="E551" s="175" t="s">
        <v>342</v>
      </c>
      <c r="F551" s="174"/>
      <c r="G551" s="157" t="s">
        <v>1047</v>
      </c>
      <c r="H551" s="154">
        <f>+H552</f>
        <v>0</v>
      </c>
      <c r="I551" s="149"/>
      <c r="J551" s="149"/>
      <c r="K551" s="149"/>
      <c r="L551" s="149"/>
      <c r="M551" s="110"/>
    </row>
    <row r="552" spans="1:13" s="111" customFormat="1" hidden="1">
      <c r="A552" s="153"/>
      <c r="B552" s="157"/>
      <c r="C552" s="154"/>
      <c r="D552" s="174"/>
      <c r="E552" s="175"/>
      <c r="F552" s="174"/>
      <c r="G552" s="150" t="s">
        <v>577</v>
      </c>
      <c r="H552" s="151">
        <f>SUM(I552:L552)</f>
        <v>0</v>
      </c>
      <c r="I552" s="149">
        <v>0</v>
      </c>
      <c r="J552" s="149"/>
      <c r="K552" s="149"/>
      <c r="L552" s="149"/>
      <c r="M552" s="110"/>
    </row>
    <row r="553" spans="1:13" s="111" customFormat="1" hidden="1">
      <c r="A553" s="153"/>
      <c r="B553" s="157"/>
      <c r="C553" s="154"/>
      <c r="D553" s="174"/>
      <c r="E553" s="175"/>
      <c r="F553" s="174"/>
      <c r="G553" s="159"/>
      <c r="H553" s="154"/>
      <c r="I553" s="149"/>
      <c r="J553" s="149"/>
      <c r="K553" s="149"/>
      <c r="L553" s="149"/>
      <c r="M553" s="110">
        <f>+C551-H554</f>
        <v>0</v>
      </c>
    </row>
    <row r="554" spans="1:13" s="111" customFormat="1" hidden="1">
      <c r="A554" s="153"/>
      <c r="B554" s="157"/>
      <c r="C554" s="154"/>
      <c r="D554" s="174"/>
      <c r="E554" s="175"/>
      <c r="F554" s="174"/>
      <c r="G554" s="159" t="s">
        <v>385</v>
      </c>
      <c r="H554" s="154">
        <f>+H551</f>
        <v>0</v>
      </c>
      <c r="I554" s="149"/>
      <c r="J554" s="149"/>
      <c r="K554" s="149"/>
      <c r="L554" s="149"/>
      <c r="M554" s="110"/>
    </row>
    <row r="555" spans="1:13" s="111" customFormat="1" hidden="1">
      <c r="A555" s="153"/>
      <c r="B555" s="157"/>
      <c r="C555" s="154"/>
      <c r="D555" s="174"/>
      <c r="E555" s="175"/>
      <c r="F555" s="174"/>
      <c r="G555" s="159"/>
      <c r="H555" s="154"/>
      <c r="I555" s="149"/>
      <c r="J555" s="149"/>
      <c r="K555" s="149"/>
      <c r="L555" s="149"/>
      <c r="M555" s="110"/>
    </row>
    <row r="556" spans="1:13" s="111" customFormat="1" hidden="1">
      <c r="A556" s="153"/>
      <c r="B556" s="157"/>
      <c r="C556" s="154"/>
      <c r="D556" s="174"/>
      <c r="E556" s="175"/>
      <c r="F556" s="174"/>
      <c r="G556" s="159"/>
      <c r="H556" s="154"/>
      <c r="I556" s="149"/>
      <c r="J556" s="149"/>
      <c r="K556" s="149"/>
      <c r="L556" s="149"/>
      <c r="M556" s="110"/>
    </row>
    <row r="557" spans="1:13" s="111" customFormat="1" hidden="1">
      <c r="A557" s="153"/>
      <c r="B557" s="157"/>
      <c r="C557" s="154"/>
      <c r="D557" s="174"/>
      <c r="E557" s="175"/>
      <c r="F557" s="174"/>
      <c r="G557" s="159"/>
      <c r="H557" s="154"/>
      <c r="I557" s="149"/>
      <c r="J557" s="149"/>
      <c r="K557" s="149"/>
      <c r="L557" s="149"/>
      <c r="M557" s="110"/>
    </row>
    <row r="558" spans="1:13" s="111" customFormat="1" ht="26.4" hidden="1">
      <c r="A558" s="153" t="s">
        <v>540</v>
      </c>
      <c r="B558" s="157" t="s">
        <v>541</v>
      </c>
      <c r="C558" s="154">
        <f>+'INGRESOS '!C205</f>
        <v>0</v>
      </c>
      <c r="D558" s="174" t="s">
        <v>172</v>
      </c>
      <c r="E558" s="175" t="s">
        <v>342</v>
      </c>
      <c r="F558" s="174"/>
      <c r="G558" s="157" t="s">
        <v>759</v>
      </c>
      <c r="H558" s="154">
        <f>SUM(H559:H559)</f>
        <v>0</v>
      </c>
      <c r="I558" s="149"/>
      <c r="J558" s="149"/>
      <c r="K558" s="149"/>
      <c r="L558" s="149"/>
      <c r="M558" s="110"/>
    </row>
    <row r="559" spans="1:13" s="111" customFormat="1" hidden="1">
      <c r="A559" s="153"/>
      <c r="B559" s="157"/>
      <c r="C559" s="154"/>
      <c r="D559" s="174"/>
      <c r="E559" s="175"/>
      <c r="F559" s="174"/>
      <c r="G559" s="155" t="s">
        <v>890</v>
      </c>
      <c r="H559" s="151">
        <f t="shared" ref="H559" si="14">SUM(I559:L559)</f>
        <v>0</v>
      </c>
      <c r="I559" s="149">
        <v>0</v>
      </c>
      <c r="J559" s="149"/>
      <c r="K559" s="151"/>
      <c r="L559" s="151"/>
      <c r="M559" s="110"/>
    </row>
    <row r="560" spans="1:13" s="111" customFormat="1" hidden="1">
      <c r="A560" s="153"/>
      <c r="B560" s="157"/>
      <c r="C560" s="154"/>
      <c r="D560" s="174"/>
      <c r="E560" s="175"/>
      <c r="F560" s="174"/>
      <c r="G560" s="155"/>
      <c r="H560" s="151"/>
      <c r="I560" s="149"/>
      <c r="J560" s="149"/>
      <c r="K560" s="151"/>
      <c r="L560" s="151"/>
      <c r="M560" s="110">
        <f>+C558-H561</f>
        <v>0</v>
      </c>
    </row>
    <row r="561" spans="1:13" s="111" customFormat="1" hidden="1">
      <c r="A561" s="153"/>
      <c r="B561" s="157"/>
      <c r="C561" s="154"/>
      <c r="D561" s="174"/>
      <c r="E561" s="175"/>
      <c r="F561" s="174"/>
      <c r="G561" s="159" t="s">
        <v>385</v>
      </c>
      <c r="H561" s="154">
        <f>+H558</f>
        <v>0</v>
      </c>
      <c r="I561" s="149"/>
      <c r="J561" s="149"/>
      <c r="K561" s="151"/>
      <c r="L561" s="151"/>
      <c r="M561" s="110"/>
    </row>
    <row r="562" spans="1:13" s="111" customFormat="1" hidden="1">
      <c r="A562" s="153"/>
      <c r="B562" s="157"/>
      <c r="C562" s="154"/>
      <c r="D562" s="174"/>
      <c r="E562" s="175"/>
      <c r="F562" s="174"/>
      <c r="G562" s="159"/>
      <c r="H562" s="154"/>
      <c r="I562" s="149"/>
      <c r="J562" s="149"/>
      <c r="K562" s="149"/>
      <c r="L562" s="149"/>
      <c r="M562" s="110"/>
    </row>
    <row r="563" spans="1:13" s="111" customFormat="1" hidden="1">
      <c r="A563" s="153"/>
      <c r="B563" s="157"/>
      <c r="C563" s="154"/>
      <c r="D563" s="174"/>
      <c r="E563" s="175"/>
      <c r="F563" s="174"/>
      <c r="G563" s="159"/>
      <c r="H563" s="154"/>
      <c r="I563" s="149"/>
      <c r="J563" s="149"/>
      <c r="K563" s="149"/>
      <c r="L563" s="149"/>
      <c r="M563" s="110"/>
    </row>
    <row r="564" spans="1:13" s="111" customFormat="1" hidden="1">
      <c r="A564" s="153"/>
      <c r="B564" s="157"/>
      <c r="C564" s="154"/>
      <c r="D564" s="174"/>
      <c r="E564" s="175"/>
      <c r="F564" s="174"/>
      <c r="G564" s="159"/>
      <c r="H564" s="154"/>
      <c r="I564" s="149"/>
      <c r="J564" s="149"/>
      <c r="K564" s="149"/>
      <c r="L564" s="149"/>
      <c r="M564" s="110"/>
    </row>
    <row r="565" spans="1:13" s="111" customFormat="1" ht="26.4" hidden="1">
      <c r="A565" s="153" t="s">
        <v>730</v>
      </c>
      <c r="B565" s="157" t="s">
        <v>731</v>
      </c>
      <c r="C565" s="154">
        <f>+'INGRESOS '!C210</f>
        <v>0</v>
      </c>
      <c r="D565" s="174" t="s">
        <v>173</v>
      </c>
      <c r="E565" s="175" t="s">
        <v>192</v>
      </c>
      <c r="F565" s="175" t="s">
        <v>187</v>
      </c>
      <c r="G565" s="157" t="s">
        <v>721</v>
      </c>
      <c r="H565" s="154">
        <f>+H566</f>
        <v>0</v>
      </c>
      <c r="I565" s="149"/>
      <c r="J565" s="149"/>
      <c r="K565" s="149"/>
      <c r="L565" s="149"/>
      <c r="M565" s="110"/>
    </row>
    <row r="566" spans="1:13" s="111" customFormat="1" hidden="1">
      <c r="A566" s="153"/>
      <c r="B566" s="157"/>
      <c r="C566" s="154"/>
      <c r="D566" s="174"/>
      <c r="E566" s="175"/>
      <c r="F566" s="175"/>
      <c r="G566" s="155" t="s">
        <v>576</v>
      </c>
      <c r="H566" s="149">
        <f>SUM(I566:L566)</f>
        <v>0</v>
      </c>
      <c r="I566" s="149"/>
      <c r="J566" s="149">
        <v>0</v>
      </c>
      <c r="K566" s="149"/>
      <c r="L566" s="149"/>
      <c r="M566" s="110"/>
    </row>
    <row r="567" spans="1:13" s="111" customFormat="1" hidden="1">
      <c r="A567" s="153"/>
      <c r="B567" s="157"/>
      <c r="C567" s="154"/>
      <c r="D567" s="174"/>
      <c r="E567" s="175"/>
      <c r="F567" s="174"/>
      <c r="G567" s="155"/>
      <c r="H567" s="151"/>
      <c r="I567" s="149"/>
      <c r="J567" s="149"/>
      <c r="K567" s="151"/>
      <c r="L567" s="151"/>
      <c r="M567" s="110">
        <f>+C565-H568</f>
        <v>0</v>
      </c>
    </row>
    <row r="568" spans="1:13" s="111" customFormat="1" hidden="1">
      <c r="A568" s="153"/>
      <c r="B568" s="157"/>
      <c r="C568" s="154"/>
      <c r="D568" s="174"/>
      <c r="E568" s="175"/>
      <c r="F568" s="174"/>
      <c r="G568" s="159" t="s">
        <v>385</v>
      </c>
      <c r="H568" s="154">
        <f>+H565</f>
        <v>0</v>
      </c>
      <c r="I568" s="149"/>
      <c r="J568" s="149"/>
      <c r="K568" s="151"/>
      <c r="L568" s="151"/>
      <c r="M568" s="110"/>
    </row>
    <row r="569" spans="1:13" s="111" customFormat="1" hidden="1">
      <c r="A569" s="153"/>
      <c r="B569" s="157"/>
      <c r="C569" s="154"/>
      <c r="D569" s="181"/>
      <c r="E569" s="182"/>
      <c r="F569" s="181"/>
      <c r="G569" s="183"/>
      <c r="H569" s="160"/>
      <c r="I569" s="184"/>
      <c r="J569" s="184"/>
      <c r="K569" s="151"/>
      <c r="L569" s="151"/>
      <c r="M569" s="110"/>
    </row>
    <row r="570" spans="1:13" s="111" customFormat="1" hidden="1">
      <c r="A570" s="153"/>
      <c r="B570" s="157"/>
      <c r="C570" s="154"/>
      <c r="D570" s="181"/>
      <c r="E570" s="182"/>
      <c r="F570" s="181"/>
      <c r="G570" s="183"/>
      <c r="H570" s="160"/>
      <c r="I570" s="184"/>
      <c r="J570" s="184"/>
      <c r="K570" s="151"/>
      <c r="L570" s="151"/>
      <c r="M570" s="110"/>
    </row>
    <row r="571" spans="1:13" s="111" customFormat="1" hidden="1">
      <c r="A571" s="153"/>
      <c r="B571" s="157"/>
      <c r="C571" s="154"/>
      <c r="D571" s="181"/>
      <c r="E571" s="182"/>
      <c r="F571" s="181"/>
      <c r="G571" s="183"/>
      <c r="H571" s="160"/>
      <c r="I571" s="184"/>
      <c r="J571" s="184"/>
      <c r="K571" s="151"/>
      <c r="L571" s="151"/>
      <c r="M571" s="110"/>
    </row>
    <row r="572" spans="1:13" s="111" customFormat="1" ht="26.4" hidden="1">
      <c r="A572" s="153" t="s">
        <v>732</v>
      </c>
      <c r="B572" s="157" t="s">
        <v>733</v>
      </c>
      <c r="C572" s="154">
        <f>+'INGRESOS '!C211</f>
        <v>0</v>
      </c>
      <c r="D572" s="181" t="s">
        <v>172</v>
      </c>
      <c r="E572" s="182" t="s">
        <v>896</v>
      </c>
      <c r="F572" s="181"/>
      <c r="G572" s="157" t="s">
        <v>998</v>
      </c>
      <c r="H572" s="160">
        <f>SUM(H573:H574)</f>
        <v>0</v>
      </c>
      <c r="I572" s="184"/>
      <c r="J572" s="184"/>
      <c r="K572" s="151"/>
      <c r="L572" s="151"/>
      <c r="M572" s="110"/>
    </row>
    <row r="573" spans="1:13" s="111" customFormat="1" hidden="1">
      <c r="A573" s="153"/>
      <c r="B573" s="157"/>
      <c r="C573" s="154"/>
      <c r="D573" s="181"/>
      <c r="E573" s="182"/>
      <c r="F573" s="181"/>
      <c r="G573" s="155" t="s">
        <v>576</v>
      </c>
      <c r="H573" s="184">
        <f t="shared" ref="H573:H574" si="15">SUM(I573:L573)</f>
        <v>0</v>
      </c>
      <c r="I573" s="184">
        <v>0</v>
      </c>
      <c r="J573" s="184"/>
      <c r="K573" s="151"/>
      <c r="L573" s="151"/>
      <c r="M573" s="110"/>
    </row>
    <row r="574" spans="1:13" s="111" customFormat="1" hidden="1">
      <c r="A574" s="153"/>
      <c r="B574" s="157"/>
      <c r="C574" s="154"/>
      <c r="D574" s="181"/>
      <c r="E574" s="182"/>
      <c r="F574" s="181"/>
      <c r="G574" s="150" t="s">
        <v>578</v>
      </c>
      <c r="H574" s="184">
        <f t="shared" si="15"/>
        <v>0</v>
      </c>
      <c r="I574" s="184"/>
      <c r="J574" s="184">
        <v>0</v>
      </c>
      <c r="K574" s="151"/>
      <c r="L574" s="151"/>
      <c r="M574" s="110"/>
    </row>
    <row r="575" spans="1:13" s="111" customFormat="1" hidden="1">
      <c r="A575" s="153"/>
      <c r="B575" s="157"/>
      <c r="C575" s="154"/>
      <c r="D575" s="181"/>
      <c r="E575" s="182"/>
      <c r="F575" s="181"/>
      <c r="G575" s="183"/>
      <c r="H575" s="160"/>
      <c r="I575" s="184"/>
      <c r="J575" s="184"/>
      <c r="K575" s="151"/>
      <c r="L575" s="151"/>
      <c r="M575" s="110">
        <f>+C572-H576</f>
        <v>0</v>
      </c>
    </row>
    <row r="576" spans="1:13" s="111" customFormat="1" hidden="1">
      <c r="A576" s="153"/>
      <c r="B576" s="157"/>
      <c r="C576" s="154"/>
      <c r="D576" s="181"/>
      <c r="E576" s="182"/>
      <c r="F576" s="181"/>
      <c r="G576" s="159" t="s">
        <v>385</v>
      </c>
      <c r="H576" s="160">
        <f>+H572</f>
        <v>0</v>
      </c>
      <c r="I576" s="184"/>
      <c r="J576" s="184"/>
      <c r="K576" s="151"/>
      <c r="L576" s="151"/>
      <c r="M576" s="110"/>
    </row>
    <row r="577" spans="1:13" s="111" customFormat="1" hidden="1">
      <c r="A577" s="153"/>
      <c r="B577" s="157"/>
      <c r="C577" s="154"/>
      <c r="D577" s="181"/>
      <c r="E577" s="182"/>
      <c r="F577" s="181"/>
      <c r="G577" s="183"/>
      <c r="H577" s="160"/>
      <c r="I577" s="184"/>
      <c r="J577" s="184"/>
      <c r="K577" s="151"/>
      <c r="L577" s="151"/>
      <c r="M577" s="110"/>
    </row>
    <row r="578" spans="1:13" s="111" customFormat="1" hidden="1">
      <c r="A578" s="153"/>
      <c r="B578" s="157"/>
      <c r="C578" s="154"/>
      <c r="D578" s="181"/>
      <c r="E578" s="182"/>
      <c r="F578" s="181"/>
      <c r="G578" s="183"/>
      <c r="H578" s="160"/>
      <c r="I578" s="184"/>
      <c r="J578" s="184"/>
      <c r="K578" s="151"/>
      <c r="L578" s="151"/>
      <c r="M578" s="110"/>
    </row>
    <row r="579" spans="1:13" s="111" customFormat="1" hidden="1">
      <c r="A579" s="153"/>
      <c r="B579" s="157"/>
      <c r="C579" s="154"/>
      <c r="D579" s="181"/>
      <c r="E579" s="182"/>
      <c r="F579" s="181"/>
      <c r="G579" s="183"/>
      <c r="H579" s="160"/>
      <c r="I579" s="184"/>
      <c r="J579" s="184"/>
      <c r="K579" s="151"/>
      <c r="L579" s="151"/>
      <c r="M579" s="110"/>
    </row>
    <row r="580" spans="1:13" s="111" customFormat="1" ht="26.4" hidden="1">
      <c r="A580" s="153" t="s">
        <v>742</v>
      </c>
      <c r="B580" s="157" t="s">
        <v>743</v>
      </c>
      <c r="C580" s="154">
        <f>+'INGRESOS '!C212</f>
        <v>0</v>
      </c>
      <c r="D580" s="174" t="s">
        <v>172</v>
      </c>
      <c r="E580" s="175" t="s">
        <v>342</v>
      </c>
      <c r="F580" s="174"/>
      <c r="G580" s="157" t="s">
        <v>759</v>
      </c>
      <c r="H580" s="154">
        <f>SUM(H581:H583)</f>
        <v>0</v>
      </c>
      <c r="I580" s="149"/>
      <c r="J580" s="149"/>
      <c r="K580" s="149"/>
      <c r="L580" s="149"/>
      <c r="M580" s="110"/>
    </row>
    <row r="581" spans="1:13" s="111" customFormat="1" hidden="1">
      <c r="A581" s="153"/>
      <c r="B581" s="157"/>
      <c r="C581" s="154"/>
      <c r="D581" s="174"/>
      <c r="E581" s="175"/>
      <c r="F581" s="174"/>
      <c r="G581" s="150" t="s">
        <v>890</v>
      </c>
      <c r="H581" s="149">
        <f t="shared" ref="H581:H583" si="16">SUM(I581:L581)</f>
        <v>0</v>
      </c>
      <c r="I581" s="149">
        <v>0</v>
      </c>
      <c r="J581" s="149"/>
      <c r="K581" s="149"/>
      <c r="L581" s="149"/>
      <c r="M581" s="110"/>
    </row>
    <row r="582" spans="1:13" s="111" customFormat="1" hidden="1">
      <c r="A582" s="153"/>
      <c r="B582" s="157"/>
      <c r="C582" s="154"/>
      <c r="D582" s="174"/>
      <c r="E582" s="175"/>
      <c r="F582" s="174"/>
      <c r="G582" s="150" t="s">
        <v>576</v>
      </c>
      <c r="H582" s="151">
        <f t="shared" si="16"/>
        <v>0</v>
      </c>
      <c r="I582" s="149">
        <v>0</v>
      </c>
      <c r="J582" s="149"/>
      <c r="K582" s="151"/>
      <c r="L582" s="151"/>
      <c r="M582" s="110"/>
    </row>
    <row r="583" spans="1:13" s="111" customFormat="1" hidden="1">
      <c r="A583" s="153"/>
      <c r="B583" s="157"/>
      <c r="C583" s="154"/>
      <c r="D583" s="174"/>
      <c r="E583" s="175"/>
      <c r="F583" s="174"/>
      <c r="G583" s="150" t="s">
        <v>577</v>
      </c>
      <c r="H583" s="151">
        <f t="shared" si="16"/>
        <v>0</v>
      </c>
      <c r="I583" s="149">
        <v>0</v>
      </c>
      <c r="J583" s="149"/>
      <c r="K583" s="151"/>
      <c r="L583" s="151"/>
      <c r="M583" s="110"/>
    </row>
    <row r="584" spans="1:13" s="111" customFormat="1" hidden="1">
      <c r="A584" s="153"/>
      <c r="B584" s="157"/>
      <c r="C584" s="154"/>
      <c r="D584" s="174"/>
      <c r="E584" s="175"/>
      <c r="F584" s="174"/>
      <c r="G584" s="155"/>
      <c r="H584" s="151"/>
      <c r="I584" s="149"/>
      <c r="J584" s="149"/>
      <c r="K584" s="151"/>
      <c r="L584" s="151"/>
      <c r="M584" s="110">
        <f>+C580-H585</f>
        <v>0</v>
      </c>
    </row>
    <row r="585" spans="1:13" s="111" customFormat="1" hidden="1">
      <c r="A585" s="153"/>
      <c r="B585" s="157"/>
      <c r="C585" s="154"/>
      <c r="D585" s="174"/>
      <c r="E585" s="175"/>
      <c r="F585" s="174"/>
      <c r="G585" s="159" t="s">
        <v>385</v>
      </c>
      <c r="H585" s="154">
        <f>+H580</f>
        <v>0</v>
      </c>
      <c r="I585" s="149"/>
      <c r="J585" s="149"/>
      <c r="K585" s="151"/>
      <c r="L585" s="151"/>
      <c r="M585" s="110"/>
    </row>
    <row r="586" spans="1:13" s="111" customFormat="1" hidden="1">
      <c r="A586" s="147"/>
      <c r="B586" s="436"/>
      <c r="C586" s="148"/>
      <c r="D586" s="181"/>
      <c r="E586" s="182"/>
      <c r="F586" s="181"/>
      <c r="G586" s="183"/>
      <c r="H586" s="160"/>
      <c r="I586" s="184"/>
      <c r="J586" s="184"/>
      <c r="K586" s="292"/>
      <c r="L586" s="292"/>
      <c r="M586" s="110"/>
    </row>
    <row r="587" spans="1:13" s="111" customFormat="1" hidden="1">
      <c r="A587" s="147"/>
      <c r="B587" s="436"/>
      <c r="C587" s="148"/>
      <c r="D587" s="181"/>
      <c r="E587" s="182"/>
      <c r="F587" s="181"/>
      <c r="G587" s="183"/>
      <c r="H587" s="160"/>
      <c r="I587" s="184"/>
      <c r="J587" s="184"/>
      <c r="K587" s="292"/>
      <c r="L587" s="292"/>
      <c r="M587" s="110"/>
    </row>
    <row r="588" spans="1:13" s="111" customFormat="1" hidden="1">
      <c r="A588" s="147"/>
      <c r="B588" s="436"/>
      <c r="C588" s="148"/>
      <c r="D588" s="181"/>
      <c r="E588" s="182"/>
      <c r="F588" s="181"/>
      <c r="G588" s="183"/>
      <c r="H588" s="160"/>
      <c r="I588" s="184"/>
      <c r="J588" s="184"/>
      <c r="K588" s="292"/>
      <c r="L588" s="292"/>
      <c r="M588" s="110"/>
    </row>
    <row r="589" spans="1:13" s="111" customFormat="1" ht="26.4" hidden="1">
      <c r="A589" s="147" t="s">
        <v>748</v>
      </c>
      <c r="B589" s="436" t="s">
        <v>749</v>
      </c>
      <c r="C589" s="148">
        <f>+'INGRESOS '!C215</f>
        <v>0</v>
      </c>
      <c r="D589" s="174" t="s">
        <v>173</v>
      </c>
      <c r="E589" s="175" t="s">
        <v>192</v>
      </c>
      <c r="F589" s="175" t="s">
        <v>189</v>
      </c>
      <c r="G589" s="157" t="s">
        <v>729</v>
      </c>
      <c r="H589" s="154">
        <f>SUM(H590:H590)</f>
        <v>0</v>
      </c>
      <c r="I589" s="149"/>
      <c r="J589" s="149"/>
      <c r="K589" s="146"/>
      <c r="L589" s="146"/>
      <c r="M589" s="110"/>
    </row>
    <row r="590" spans="1:13" s="111" customFormat="1" hidden="1">
      <c r="A590" s="153"/>
      <c r="B590" s="157"/>
      <c r="C590" s="154"/>
      <c r="D590" s="174"/>
      <c r="E590" s="175"/>
      <c r="F590" s="174"/>
      <c r="G590" s="155" t="s">
        <v>578</v>
      </c>
      <c r="H590" s="151">
        <f>SUM(I590:L590)</f>
        <v>0</v>
      </c>
      <c r="I590" s="149"/>
      <c r="J590" s="149">
        <v>0</v>
      </c>
      <c r="K590" s="151"/>
      <c r="L590" s="151"/>
      <c r="M590" s="110"/>
    </row>
    <row r="591" spans="1:13" s="111" customFormat="1" hidden="1">
      <c r="A591" s="153"/>
      <c r="B591" s="157"/>
      <c r="C591" s="154"/>
      <c r="D591" s="174"/>
      <c r="E591" s="175"/>
      <c r="F591" s="174"/>
      <c r="G591" s="155"/>
      <c r="H591" s="149"/>
      <c r="I591" s="149"/>
      <c r="J591" s="149"/>
      <c r="K591" s="151"/>
      <c r="L591" s="151"/>
      <c r="M591" s="110">
        <f>+C589-H592</f>
        <v>0</v>
      </c>
    </row>
    <row r="592" spans="1:13" s="111" customFormat="1" hidden="1">
      <c r="A592" s="153"/>
      <c r="B592" s="157"/>
      <c r="C592" s="154"/>
      <c r="D592" s="174"/>
      <c r="E592" s="175"/>
      <c r="F592" s="174"/>
      <c r="G592" s="159" t="s">
        <v>385</v>
      </c>
      <c r="H592" s="154">
        <f>+H589</f>
        <v>0</v>
      </c>
      <c r="I592" s="151"/>
      <c r="J592" s="151"/>
      <c r="K592" s="151"/>
      <c r="L592" s="151"/>
      <c r="M592" s="110"/>
    </row>
    <row r="593" spans="1:13" s="111" customFormat="1" hidden="1">
      <c r="A593" s="153"/>
      <c r="B593" s="157"/>
      <c r="C593" s="154"/>
      <c r="D593" s="174"/>
      <c r="E593" s="175"/>
      <c r="F593" s="174"/>
      <c r="G593" s="159"/>
      <c r="H593" s="154"/>
      <c r="I593" s="151"/>
      <c r="J593" s="151"/>
      <c r="K593" s="151"/>
      <c r="L593" s="151"/>
      <c r="M593" s="110"/>
    </row>
    <row r="594" spans="1:13" s="111" customFormat="1" hidden="1">
      <c r="A594" s="153"/>
      <c r="B594" s="157"/>
      <c r="C594" s="154"/>
      <c r="D594" s="174"/>
      <c r="E594" s="175"/>
      <c r="F594" s="174"/>
      <c r="G594" s="159"/>
      <c r="H594" s="154"/>
      <c r="I594" s="151"/>
      <c r="J594" s="151"/>
      <c r="K594" s="151"/>
      <c r="L594" s="151"/>
      <c r="M594" s="110"/>
    </row>
    <row r="595" spans="1:13" s="111" customFormat="1" hidden="1">
      <c r="A595" s="153"/>
      <c r="B595" s="157"/>
      <c r="C595" s="154"/>
      <c r="D595" s="174"/>
      <c r="E595" s="175"/>
      <c r="F595" s="174"/>
      <c r="G595" s="159"/>
      <c r="H595" s="154"/>
      <c r="I595" s="151"/>
      <c r="J595" s="151"/>
      <c r="K595" s="151"/>
      <c r="L595" s="151"/>
      <c r="M595" s="110"/>
    </row>
    <row r="596" spans="1:13" s="111" customFormat="1" hidden="1">
      <c r="A596" s="153" t="s">
        <v>994</v>
      </c>
      <c r="B596" s="157" t="s">
        <v>995</v>
      </c>
      <c r="C596" s="154">
        <f>+'INGRESOS '!C216</f>
        <v>0</v>
      </c>
      <c r="D596" s="174" t="s">
        <v>172</v>
      </c>
      <c r="E596" s="175" t="s">
        <v>193</v>
      </c>
      <c r="F596" s="174"/>
      <c r="G596" s="157" t="s">
        <v>393</v>
      </c>
      <c r="H596" s="154">
        <f>SUM(H597)</f>
        <v>0</v>
      </c>
      <c r="I596" s="149"/>
      <c r="J596" s="151"/>
      <c r="K596" s="151"/>
      <c r="L596" s="151"/>
      <c r="M596" s="110"/>
    </row>
    <row r="597" spans="1:13" s="111" customFormat="1" hidden="1">
      <c r="A597" s="153"/>
      <c r="B597" s="157"/>
      <c r="C597" s="154"/>
      <c r="D597" s="174"/>
      <c r="E597" s="175"/>
      <c r="F597" s="174"/>
      <c r="G597" s="150" t="s">
        <v>751</v>
      </c>
      <c r="H597" s="149">
        <f>SUM(I597:L597)</f>
        <v>0</v>
      </c>
      <c r="I597" s="149">
        <v>0</v>
      </c>
      <c r="J597" s="151"/>
      <c r="K597" s="151"/>
      <c r="L597" s="151"/>
      <c r="M597" s="110"/>
    </row>
    <row r="598" spans="1:13" s="111" customFormat="1" hidden="1">
      <c r="A598" s="153"/>
      <c r="B598" s="157"/>
      <c r="C598" s="154"/>
      <c r="D598" s="174"/>
      <c r="E598" s="175"/>
      <c r="F598" s="174"/>
      <c r="G598" s="150"/>
      <c r="H598" s="151"/>
      <c r="I598" s="149"/>
      <c r="J598" s="151"/>
      <c r="K598" s="151"/>
      <c r="L598" s="151"/>
      <c r="M598" s="110">
        <f>+H599-C596</f>
        <v>0</v>
      </c>
    </row>
    <row r="599" spans="1:13" s="111" customFormat="1" hidden="1">
      <c r="A599" s="153"/>
      <c r="B599" s="157"/>
      <c r="C599" s="154"/>
      <c r="D599" s="174"/>
      <c r="E599" s="175"/>
      <c r="F599" s="174"/>
      <c r="G599" s="159" t="s">
        <v>385</v>
      </c>
      <c r="H599" s="154">
        <f>+H596</f>
        <v>0</v>
      </c>
      <c r="I599" s="149"/>
      <c r="J599" s="151"/>
      <c r="K599" s="151"/>
      <c r="L599" s="151"/>
      <c r="M599" s="110"/>
    </row>
    <row r="600" spans="1:13" s="111" customFormat="1">
      <c r="A600" s="153"/>
      <c r="B600" s="157"/>
      <c r="C600" s="154"/>
      <c r="D600" s="174"/>
      <c r="E600" s="175"/>
      <c r="F600" s="174"/>
      <c r="G600" s="158"/>
      <c r="H600" s="149"/>
      <c r="I600" s="149"/>
      <c r="J600" s="149"/>
      <c r="K600" s="149"/>
      <c r="L600" s="149"/>
      <c r="M600" s="464">
        <f>+C601-H601</f>
        <v>0</v>
      </c>
    </row>
    <row r="601" spans="1:13" s="111" customFormat="1" ht="13.8">
      <c r="A601" s="627" t="s">
        <v>174</v>
      </c>
      <c r="B601" s="627"/>
      <c r="C601" s="286">
        <f>SUM(C8:C600)</f>
        <v>239908590.86000001</v>
      </c>
      <c r="D601" s="286" t="s">
        <v>341</v>
      </c>
      <c r="E601" s="286" t="s">
        <v>341</v>
      </c>
      <c r="F601" s="286" t="s">
        <v>341</v>
      </c>
      <c r="G601" s="286" t="s">
        <v>385</v>
      </c>
      <c r="H601" s="286">
        <f>+H66+H91+H105+H113+H124+H131+H146+H154+H167+H179+H208+H241+H272+H279+H286+H300+H370+H378+H385+H393+H400+H407+H414+H421+H429+H436+H248+H443+H451+H469+H477+H489+H499+H508+H518+H526+H540+H547+H561+H568+H585+H592+H265+H258+H233+H217+H200+H193+H186+H138+H73+H533+H460+H554+H599+H314+H293+H307+H576</f>
        <v>239908590.86000001</v>
      </c>
      <c r="I601" s="371">
        <f>SUM(I7:I600)</f>
        <v>0</v>
      </c>
      <c r="J601" s="371">
        <f>SUM(J7:J600)</f>
        <v>239908590.86000001</v>
      </c>
      <c r="K601" s="371">
        <f>SUM(K7:K600)</f>
        <v>0</v>
      </c>
      <c r="L601" s="371">
        <f>SUM(L7:L600)</f>
        <v>0</v>
      </c>
      <c r="M601" s="464"/>
    </row>
    <row r="602" spans="1:13" s="111" customFormat="1" ht="13.8" hidden="1">
      <c r="A602" s="185"/>
      <c r="B602" s="185"/>
      <c r="C602" s="186">
        <f>+C601-'INGRESOS '!C8</f>
        <v>0</v>
      </c>
      <c r="D602" s="185"/>
      <c r="E602" s="185"/>
      <c r="F602" s="185"/>
      <c r="G602" s="185"/>
      <c r="H602" s="185"/>
      <c r="I602" s="186">
        <f>+I601-'CLASIF.ECONOM.GASTO'!G15</f>
        <v>0</v>
      </c>
      <c r="J602" s="186">
        <f>+J601-'CLASIF.ECONOM.GASTO'!G38</f>
        <v>1.0000020265579224E-2</v>
      </c>
      <c r="K602" s="186">
        <f>+K601-'CLASIF.ECONOM.GASTO'!G64</f>
        <v>0</v>
      </c>
      <c r="L602" s="186">
        <f>+L601-'CLASIF.ECONOM.GASTO'!G78</f>
        <v>0</v>
      </c>
      <c r="M602" s="110"/>
    </row>
    <row r="603" spans="1:13">
      <c r="A603" s="293" t="s">
        <v>579</v>
      </c>
      <c r="B603" s="293"/>
      <c r="C603" s="293"/>
      <c r="D603" s="293"/>
      <c r="E603" s="293"/>
      <c r="F603" s="293"/>
      <c r="G603" s="293"/>
      <c r="H603" s="294"/>
      <c r="M603" s="110"/>
    </row>
    <row r="604" spans="1:13">
      <c r="A604" s="293" t="s">
        <v>580</v>
      </c>
      <c r="B604" s="293"/>
      <c r="C604" s="293"/>
      <c r="D604" s="293"/>
      <c r="E604" s="293"/>
      <c r="F604" s="293"/>
      <c r="G604" s="293"/>
      <c r="H604" s="294"/>
      <c r="M604" s="110"/>
    </row>
    <row r="605" spans="1:13" s="111" customFormat="1">
      <c r="B605" s="162"/>
      <c r="C605" s="110"/>
      <c r="D605" s="110"/>
      <c r="E605" s="163"/>
      <c r="F605" s="110"/>
      <c r="I605" s="110"/>
      <c r="J605" s="110"/>
      <c r="K605" s="110"/>
      <c r="L605" s="110"/>
      <c r="M605" s="110"/>
    </row>
    <row r="606" spans="1:13" s="111" customFormat="1" ht="41.4" customHeight="1">
      <c r="A606" s="618" t="s">
        <v>1197</v>
      </c>
      <c r="B606" s="619"/>
      <c r="C606" s="619"/>
      <c r="D606" s="619"/>
      <c r="E606" s="619"/>
      <c r="F606" s="619"/>
      <c r="G606" s="619"/>
      <c r="H606" s="619"/>
      <c r="I606" s="619"/>
      <c r="J606" s="619"/>
      <c r="K606" s="619"/>
      <c r="L606" s="620"/>
    </row>
    <row r="607" spans="1:13" s="111" customFormat="1" ht="15">
      <c r="A607" s="164"/>
      <c r="B607" s="165"/>
      <c r="C607" s="164"/>
      <c r="D607" s="144"/>
      <c r="E607" s="144"/>
      <c r="F607" s="144"/>
      <c r="G607" s="144"/>
      <c r="H607" s="144"/>
      <c r="I607" s="164"/>
      <c r="J607" s="164"/>
      <c r="K607" s="164"/>
      <c r="L607" s="164"/>
    </row>
    <row r="608" spans="1:13" s="111" customFormat="1" ht="15.6">
      <c r="A608" s="295" t="s">
        <v>894</v>
      </c>
      <c r="B608" s="166"/>
      <c r="C608" s="167"/>
      <c r="D608" s="164"/>
      <c r="E608" s="168"/>
      <c r="F608" s="164"/>
      <c r="G608" s="164"/>
      <c r="I608" s="167"/>
      <c r="J608" s="167"/>
      <c r="K608" s="167"/>
      <c r="L608" s="167"/>
    </row>
    <row r="609" spans="1:13" s="111" customFormat="1" ht="15">
      <c r="A609" s="109"/>
      <c r="B609" s="166"/>
      <c r="C609" s="167"/>
      <c r="D609" s="164"/>
      <c r="E609" s="168"/>
      <c r="F609" s="164"/>
      <c r="G609" s="164"/>
      <c r="I609" s="167"/>
      <c r="J609" s="167"/>
      <c r="K609" s="167"/>
      <c r="L609" s="167"/>
      <c r="M609" s="110"/>
    </row>
    <row r="610" spans="1:13" s="111" customFormat="1" ht="21">
      <c r="A610" s="296" t="s">
        <v>1012</v>
      </c>
      <c r="B610" s="171"/>
      <c r="D610" s="167"/>
      <c r="E610" s="169"/>
      <c r="F610" s="167"/>
      <c r="G610" s="170"/>
      <c r="M610" s="110"/>
    </row>
    <row r="611" spans="1:13" s="111" customFormat="1">
      <c r="B611" s="162"/>
      <c r="C611" s="110"/>
      <c r="E611" s="163"/>
      <c r="I611" s="110"/>
      <c r="J611" s="110"/>
      <c r="K611" s="110"/>
      <c r="L611" s="110"/>
      <c r="M611" s="109"/>
    </row>
    <row r="612" spans="1:13">
      <c r="A612" s="109"/>
      <c r="B612" s="113"/>
      <c r="C612" s="112"/>
      <c r="D612" s="110"/>
      <c r="E612" s="163"/>
      <c r="F612" s="110"/>
      <c r="G612" s="111"/>
      <c r="H612" s="110"/>
      <c r="I612" s="161"/>
      <c r="J612" s="161"/>
      <c r="K612" s="110"/>
      <c r="L612" s="110"/>
      <c r="M612" s="109"/>
    </row>
    <row r="613" spans="1:13">
      <c r="A613" s="109"/>
      <c r="B613" s="113"/>
      <c r="C613" s="112"/>
      <c r="D613" s="110"/>
      <c r="E613" s="163"/>
      <c r="F613" s="110"/>
      <c r="G613" s="111"/>
      <c r="H613" s="110"/>
      <c r="I613" s="110"/>
      <c r="J613" s="110"/>
      <c r="K613" s="110"/>
      <c r="L613" s="110"/>
      <c r="M613" s="109"/>
    </row>
    <row r="614" spans="1:13">
      <c r="A614" s="109"/>
      <c r="B614" s="113"/>
      <c r="C614" s="112"/>
      <c r="D614" s="111"/>
      <c r="E614" s="163"/>
      <c r="F614" s="110"/>
      <c r="G614" s="111"/>
      <c r="H614" s="110"/>
      <c r="I614" s="110"/>
      <c r="J614" s="110"/>
      <c r="K614" s="110"/>
      <c r="L614" s="110"/>
      <c r="M614" s="109"/>
    </row>
    <row r="615" spans="1:13">
      <c r="A615" s="109"/>
      <c r="B615" s="113"/>
      <c r="C615" s="112"/>
      <c r="D615" s="109"/>
      <c r="E615" s="114"/>
      <c r="F615" s="112"/>
      <c r="G615" s="109"/>
      <c r="H615" s="110"/>
      <c r="I615" s="112"/>
      <c r="J615" s="112"/>
      <c r="K615" s="112"/>
      <c r="L615" s="112"/>
      <c r="M615" s="109"/>
    </row>
    <row r="616" spans="1:13">
      <c r="A616" s="109"/>
      <c r="B616" s="113"/>
      <c r="C616" s="112"/>
      <c r="D616" s="112"/>
      <c r="E616" s="114"/>
      <c r="F616" s="112"/>
      <c r="G616" s="109"/>
      <c r="I616" s="112"/>
      <c r="J616" s="112"/>
      <c r="K616" s="112"/>
      <c r="L616" s="112"/>
      <c r="M616" s="109"/>
    </row>
    <row r="617" spans="1:13">
      <c r="A617" s="109"/>
      <c r="B617" s="113"/>
      <c r="C617" s="112"/>
      <c r="D617" s="112"/>
      <c r="E617" s="114"/>
      <c r="F617" s="112"/>
      <c r="G617" s="109"/>
      <c r="H617" s="70"/>
      <c r="I617" s="112"/>
      <c r="J617" s="112"/>
      <c r="K617" s="112"/>
      <c r="L617" s="112"/>
      <c r="M617" s="109"/>
    </row>
    <row r="618" spans="1:13">
      <c r="A618" s="109"/>
      <c r="B618" s="113"/>
      <c r="C618" s="112"/>
      <c r="D618" s="112"/>
      <c r="E618" s="114"/>
      <c r="F618" s="112"/>
      <c r="G618" s="109"/>
      <c r="I618" s="112"/>
      <c r="J618" s="112"/>
      <c r="K618" s="112"/>
      <c r="L618" s="112"/>
      <c r="M618" s="109"/>
    </row>
    <row r="619" spans="1:13">
      <c r="A619" s="109"/>
      <c r="B619" s="113"/>
      <c r="C619" s="112"/>
      <c r="D619" s="112"/>
      <c r="E619" s="114"/>
      <c r="F619" s="112"/>
      <c r="G619" s="109"/>
      <c r="H619" s="110"/>
      <c r="I619" s="112"/>
      <c r="J619" s="112"/>
      <c r="K619" s="112"/>
      <c r="L619" s="112"/>
      <c r="M619" s="109"/>
    </row>
    <row r="620" spans="1:13">
      <c r="A620" s="109"/>
      <c r="B620" s="113"/>
      <c r="C620" s="112"/>
      <c r="D620" s="112"/>
      <c r="E620" s="114"/>
      <c r="F620" s="112"/>
      <c r="G620" s="109"/>
      <c r="H620" s="110"/>
      <c r="I620" s="112"/>
      <c r="J620" s="112"/>
      <c r="K620" s="112"/>
      <c r="L620" s="112"/>
      <c r="M620" s="109"/>
    </row>
    <row r="621" spans="1:13">
      <c r="A621" s="109"/>
      <c r="B621" s="113"/>
      <c r="C621" s="112"/>
      <c r="D621" s="112"/>
      <c r="E621" s="114"/>
      <c r="F621" s="112"/>
      <c r="G621" s="109"/>
      <c r="I621" s="112"/>
      <c r="J621" s="112"/>
      <c r="K621" s="112"/>
      <c r="L621" s="112"/>
      <c r="M621" s="109"/>
    </row>
    <row r="622" spans="1:13">
      <c r="A622" s="109"/>
      <c r="B622" s="113"/>
      <c r="C622" s="112"/>
      <c r="D622" s="112"/>
      <c r="E622" s="114"/>
      <c r="F622" s="112"/>
      <c r="G622" s="109"/>
      <c r="I622" s="112"/>
      <c r="J622" s="112"/>
      <c r="K622" s="112"/>
      <c r="L622" s="112"/>
      <c r="M622" s="109"/>
    </row>
    <row r="623" spans="1:13">
      <c r="A623" s="109"/>
      <c r="B623" s="113"/>
      <c r="C623" s="112"/>
      <c r="D623" s="112"/>
      <c r="E623" s="114"/>
      <c r="F623" s="112"/>
      <c r="G623" s="109"/>
      <c r="I623" s="112"/>
      <c r="J623" s="112"/>
      <c r="K623" s="112"/>
      <c r="L623" s="112"/>
      <c r="M623" s="109"/>
    </row>
    <row r="624" spans="1:13">
      <c r="A624" s="109"/>
      <c r="B624" s="113"/>
      <c r="C624" s="112"/>
      <c r="D624" s="112"/>
      <c r="E624" s="114"/>
      <c r="F624" s="112"/>
      <c r="G624" s="109"/>
      <c r="I624" s="112"/>
      <c r="J624" s="112"/>
      <c r="K624" s="112"/>
      <c r="L624" s="112"/>
      <c r="M624" s="109"/>
    </row>
    <row r="625" spans="1:13">
      <c r="A625" s="109"/>
      <c r="B625" s="113"/>
      <c r="C625" s="112"/>
      <c r="D625" s="112"/>
      <c r="E625" s="114"/>
      <c r="F625" s="112"/>
      <c r="G625" s="109"/>
      <c r="I625" s="112"/>
      <c r="J625" s="112"/>
      <c r="K625" s="112"/>
      <c r="L625" s="112"/>
      <c r="M625" s="109"/>
    </row>
    <row r="626" spans="1:13">
      <c r="A626" s="109"/>
      <c r="B626" s="113"/>
      <c r="C626" s="112"/>
      <c r="D626" s="112"/>
      <c r="E626" s="114"/>
      <c r="F626" s="112"/>
      <c r="G626" s="109"/>
      <c r="I626" s="112"/>
      <c r="J626" s="112"/>
      <c r="K626" s="112"/>
      <c r="L626" s="112"/>
      <c r="M626" s="109"/>
    </row>
    <row r="627" spans="1:13">
      <c r="A627" s="109"/>
      <c r="B627" s="113"/>
      <c r="C627" s="112"/>
      <c r="D627" s="112"/>
      <c r="E627" s="114"/>
      <c r="F627" s="112"/>
      <c r="G627" s="109"/>
      <c r="I627" s="112"/>
      <c r="J627" s="112"/>
      <c r="K627" s="112"/>
      <c r="L627" s="112"/>
      <c r="M627" s="109"/>
    </row>
    <row r="628" spans="1:13">
      <c r="A628" s="109"/>
      <c r="B628" s="113"/>
      <c r="C628" s="112"/>
      <c r="D628" s="112"/>
      <c r="E628" s="114"/>
      <c r="F628" s="112"/>
      <c r="G628" s="109"/>
      <c r="I628" s="112"/>
      <c r="J628" s="112"/>
      <c r="K628" s="112"/>
      <c r="L628" s="112"/>
      <c r="M628" s="109"/>
    </row>
    <row r="629" spans="1:13">
      <c r="A629" s="109"/>
      <c r="B629" s="113"/>
      <c r="C629" s="112"/>
      <c r="D629" s="112"/>
      <c r="E629" s="114"/>
      <c r="F629" s="112"/>
      <c r="G629" s="109"/>
      <c r="I629" s="112"/>
      <c r="J629" s="112"/>
      <c r="K629" s="112"/>
      <c r="L629" s="112"/>
      <c r="M629" s="109"/>
    </row>
    <row r="630" spans="1:13">
      <c r="A630" s="109"/>
      <c r="B630" s="113"/>
      <c r="C630" s="112"/>
      <c r="D630" s="112"/>
      <c r="E630" s="114"/>
      <c r="F630" s="112"/>
      <c r="G630" s="109"/>
      <c r="I630" s="112"/>
      <c r="J630" s="112"/>
      <c r="K630" s="112"/>
      <c r="L630" s="112"/>
      <c r="M630" s="109"/>
    </row>
    <row r="631" spans="1:13">
      <c r="A631" s="109"/>
      <c r="B631" s="113"/>
      <c r="C631" s="112"/>
      <c r="D631" s="112"/>
      <c r="E631" s="114"/>
      <c r="F631" s="112"/>
      <c r="G631" s="109"/>
      <c r="I631" s="112"/>
      <c r="J631" s="112"/>
      <c r="K631" s="112"/>
      <c r="L631" s="112"/>
      <c r="M631" s="109"/>
    </row>
    <row r="632" spans="1:13">
      <c r="A632" s="109"/>
      <c r="B632" s="113"/>
      <c r="C632" s="112"/>
      <c r="D632" s="112"/>
      <c r="E632" s="114"/>
      <c r="F632" s="112"/>
      <c r="G632" s="109"/>
      <c r="I632" s="112"/>
      <c r="J632" s="112"/>
      <c r="K632" s="112"/>
      <c r="L632" s="112"/>
      <c r="M632" s="109"/>
    </row>
    <row r="633" spans="1:13">
      <c r="A633" s="109"/>
      <c r="B633" s="113"/>
      <c r="C633" s="112"/>
      <c r="D633" s="112"/>
      <c r="E633" s="114"/>
      <c r="F633" s="112"/>
      <c r="G633" s="109"/>
      <c r="I633" s="112"/>
      <c r="J633" s="112"/>
      <c r="K633" s="112"/>
      <c r="L633" s="112"/>
      <c r="M633" s="109"/>
    </row>
    <row r="634" spans="1:13">
      <c r="A634" s="109"/>
      <c r="B634" s="113"/>
      <c r="C634" s="112"/>
      <c r="D634" s="112"/>
      <c r="E634" s="114"/>
      <c r="F634" s="112"/>
      <c r="G634" s="109"/>
      <c r="I634" s="112"/>
      <c r="J634" s="112"/>
      <c r="K634" s="112"/>
      <c r="L634" s="112"/>
      <c r="M634" s="109"/>
    </row>
    <row r="635" spans="1:13">
      <c r="A635" s="109"/>
      <c r="B635" s="113"/>
      <c r="C635" s="112"/>
      <c r="D635" s="112"/>
      <c r="E635" s="114"/>
      <c r="F635" s="112"/>
      <c r="G635" s="109"/>
      <c r="I635" s="112"/>
      <c r="J635" s="112"/>
      <c r="K635" s="112"/>
      <c r="L635" s="112"/>
      <c r="M635" s="109"/>
    </row>
    <row r="636" spans="1:13">
      <c r="A636" s="109"/>
      <c r="B636" s="113"/>
      <c r="C636" s="112"/>
      <c r="D636" s="112"/>
      <c r="E636" s="114"/>
      <c r="F636" s="112"/>
      <c r="G636" s="109"/>
      <c r="I636" s="112"/>
      <c r="J636" s="112"/>
      <c r="K636" s="112"/>
      <c r="L636" s="112"/>
      <c r="M636" s="109"/>
    </row>
    <row r="637" spans="1:13">
      <c r="A637" s="109"/>
      <c r="B637" s="113"/>
      <c r="C637" s="112"/>
      <c r="D637" s="112"/>
      <c r="E637" s="114"/>
      <c r="F637" s="112"/>
      <c r="G637" s="109"/>
      <c r="I637" s="112"/>
      <c r="J637" s="112"/>
      <c r="K637" s="112"/>
      <c r="L637" s="112"/>
      <c r="M637" s="109"/>
    </row>
    <row r="638" spans="1:13">
      <c r="A638" s="109"/>
      <c r="B638" s="113"/>
      <c r="C638" s="112"/>
      <c r="D638" s="112"/>
      <c r="E638" s="114"/>
      <c r="F638" s="112"/>
      <c r="G638" s="109"/>
      <c r="I638" s="112"/>
      <c r="J638" s="112"/>
      <c r="K638" s="112"/>
      <c r="L638" s="112"/>
      <c r="M638" s="109"/>
    </row>
    <row r="639" spans="1:13">
      <c r="A639" s="109"/>
      <c r="B639" s="113"/>
      <c r="C639" s="112"/>
      <c r="D639" s="112"/>
      <c r="E639" s="114"/>
      <c r="F639" s="112"/>
      <c r="G639" s="109"/>
      <c r="I639" s="112"/>
      <c r="J639" s="112"/>
      <c r="K639" s="112"/>
      <c r="L639" s="112"/>
      <c r="M639" s="109"/>
    </row>
    <row r="640" spans="1:13">
      <c r="A640" s="109"/>
      <c r="B640" s="113"/>
      <c r="C640" s="112"/>
      <c r="D640" s="112"/>
      <c r="E640" s="114"/>
      <c r="F640" s="112"/>
      <c r="G640" s="109"/>
      <c r="I640" s="112"/>
      <c r="J640" s="112"/>
      <c r="K640" s="112"/>
      <c r="L640" s="112"/>
      <c r="M640" s="109"/>
    </row>
    <row r="641" spans="1:13">
      <c r="A641" s="109"/>
      <c r="B641" s="113"/>
      <c r="C641" s="112"/>
      <c r="D641" s="112"/>
      <c r="E641" s="114"/>
      <c r="F641" s="112"/>
      <c r="G641" s="109"/>
      <c r="I641" s="112"/>
      <c r="J641" s="112"/>
      <c r="K641" s="112"/>
      <c r="L641" s="112"/>
      <c r="M641" s="109"/>
    </row>
    <row r="642" spans="1:13">
      <c r="A642" s="109"/>
      <c r="B642" s="113"/>
      <c r="C642" s="112"/>
      <c r="D642" s="112"/>
      <c r="E642" s="114"/>
      <c r="F642" s="112"/>
      <c r="G642" s="109"/>
      <c r="I642" s="112"/>
      <c r="J642" s="112"/>
      <c r="K642" s="112"/>
      <c r="L642" s="112"/>
      <c r="M642" s="109"/>
    </row>
    <row r="643" spans="1:13">
      <c r="A643" s="109"/>
      <c r="B643" s="113"/>
      <c r="C643" s="112"/>
      <c r="D643" s="112"/>
      <c r="E643" s="114"/>
      <c r="F643" s="112"/>
      <c r="G643" s="109"/>
      <c r="I643" s="112"/>
      <c r="J643" s="112"/>
      <c r="K643" s="112"/>
      <c r="L643" s="112"/>
      <c r="M643" s="109"/>
    </row>
    <row r="644" spans="1:13">
      <c r="A644" s="109"/>
      <c r="B644" s="113"/>
      <c r="C644" s="112"/>
      <c r="D644" s="112"/>
      <c r="E644" s="114"/>
      <c r="F644" s="112"/>
      <c r="G644" s="109"/>
      <c r="I644" s="112"/>
      <c r="J644" s="112"/>
      <c r="K644" s="112"/>
      <c r="L644" s="112"/>
      <c r="M644" s="109"/>
    </row>
    <row r="645" spans="1:13">
      <c r="A645" s="109"/>
      <c r="B645" s="113"/>
      <c r="C645" s="112"/>
      <c r="D645" s="112"/>
      <c r="E645" s="114"/>
      <c r="F645" s="112"/>
      <c r="G645" s="109"/>
      <c r="I645" s="112"/>
      <c r="J645" s="112"/>
      <c r="K645" s="112"/>
      <c r="L645" s="112"/>
      <c r="M645" s="109"/>
    </row>
    <row r="646" spans="1:13">
      <c r="A646" s="109"/>
      <c r="B646" s="113"/>
      <c r="C646" s="112"/>
      <c r="D646" s="112"/>
      <c r="E646" s="114"/>
      <c r="F646" s="112"/>
      <c r="G646" s="109"/>
      <c r="I646" s="112"/>
      <c r="J646" s="112"/>
      <c r="K646" s="112"/>
      <c r="L646" s="112"/>
      <c r="M646" s="109"/>
    </row>
    <row r="647" spans="1:13">
      <c r="A647" s="109"/>
      <c r="B647" s="113"/>
      <c r="C647" s="112"/>
      <c r="D647" s="112"/>
      <c r="E647" s="114"/>
      <c r="F647" s="112"/>
      <c r="G647" s="109"/>
      <c r="I647" s="112"/>
      <c r="J647" s="112"/>
      <c r="K647" s="112"/>
      <c r="L647" s="112"/>
      <c r="M647" s="109"/>
    </row>
    <row r="648" spans="1:13">
      <c r="A648" s="109"/>
      <c r="B648" s="113"/>
      <c r="C648" s="112"/>
      <c r="D648" s="112"/>
      <c r="E648" s="114"/>
      <c r="F648" s="112"/>
      <c r="G648" s="109"/>
      <c r="I648" s="112"/>
      <c r="J648" s="112"/>
      <c r="K648" s="112"/>
      <c r="L648" s="112"/>
      <c r="M648" s="109"/>
    </row>
    <row r="649" spans="1:13">
      <c r="A649" s="109"/>
      <c r="B649" s="113"/>
      <c r="C649" s="112"/>
      <c r="D649" s="112"/>
      <c r="E649" s="114"/>
      <c r="F649" s="112"/>
      <c r="G649" s="109"/>
      <c r="I649" s="112"/>
      <c r="J649" s="112"/>
      <c r="K649" s="112"/>
      <c r="L649" s="112"/>
      <c r="M649" s="109"/>
    </row>
    <row r="650" spans="1:13">
      <c r="A650" s="109"/>
      <c r="B650" s="113"/>
      <c r="C650" s="112"/>
      <c r="D650" s="112"/>
      <c r="E650" s="114"/>
      <c r="F650" s="112"/>
      <c r="G650" s="109"/>
      <c r="I650" s="112"/>
      <c r="J650" s="112"/>
      <c r="K650" s="112"/>
      <c r="L650" s="112"/>
      <c r="M650" s="109"/>
    </row>
    <row r="651" spans="1:13">
      <c r="A651" s="109"/>
      <c r="B651" s="113"/>
      <c r="C651" s="112"/>
      <c r="D651" s="112"/>
      <c r="E651" s="114"/>
      <c r="F651" s="112"/>
      <c r="G651" s="109"/>
      <c r="I651" s="112"/>
      <c r="J651" s="112"/>
      <c r="K651" s="112"/>
      <c r="L651" s="112"/>
      <c r="M651" s="109"/>
    </row>
    <row r="652" spans="1:13">
      <c r="A652" s="109"/>
      <c r="B652" s="113"/>
      <c r="C652" s="112"/>
      <c r="D652" s="112"/>
      <c r="E652" s="114"/>
      <c r="F652" s="112"/>
      <c r="G652" s="109"/>
      <c r="I652" s="112"/>
      <c r="J652" s="112"/>
      <c r="K652" s="112"/>
      <c r="L652" s="112"/>
      <c r="M652" s="109"/>
    </row>
    <row r="653" spans="1:13">
      <c r="A653" s="109"/>
      <c r="B653" s="113"/>
      <c r="C653" s="112"/>
      <c r="D653" s="112"/>
      <c r="E653" s="114"/>
      <c r="F653" s="112"/>
      <c r="G653" s="109"/>
      <c r="I653" s="112"/>
      <c r="J653" s="112"/>
      <c r="K653" s="112"/>
      <c r="L653" s="112"/>
      <c r="M653" s="109"/>
    </row>
    <row r="654" spans="1:13">
      <c r="A654" s="109"/>
      <c r="B654" s="113"/>
      <c r="C654" s="112"/>
      <c r="D654" s="112"/>
      <c r="E654" s="114"/>
      <c r="F654" s="112"/>
      <c r="G654" s="109"/>
      <c r="I654" s="112"/>
      <c r="J654" s="112"/>
      <c r="K654" s="112"/>
      <c r="L654" s="112"/>
      <c r="M654" s="109"/>
    </row>
    <row r="655" spans="1:13">
      <c r="A655" s="109"/>
      <c r="B655" s="113"/>
      <c r="C655" s="112"/>
      <c r="D655" s="112"/>
      <c r="E655" s="114"/>
      <c r="F655" s="112"/>
      <c r="G655" s="109"/>
      <c r="I655" s="112"/>
      <c r="J655" s="112"/>
      <c r="K655" s="112"/>
      <c r="L655" s="112"/>
      <c r="M655" s="109"/>
    </row>
    <row r="656" spans="1:13">
      <c r="A656" s="109"/>
      <c r="B656" s="113"/>
      <c r="C656" s="112"/>
      <c r="D656" s="112"/>
      <c r="E656" s="114"/>
      <c r="F656" s="112"/>
      <c r="G656" s="109"/>
      <c r="I656" s="112"/>
      <c r="J656" s="112"/>
      <c r="K656" s="112"/>
      <c r="L656" s="112"/>
      <c r="M656" s="109"/>
    </row>
    <row r="657" spans="1:13">
      <c r="A657" s="109"/>
      <c r="B657" s="113"/>
      <c r="C657" s="112"/>
      <c r="D657" s="112"/>
      <c r="E657" s="114"/>
      <c r="F657" s="112"/>
      <c r="G657" s="109"/>
      <c r="I657" s="112"/>
      <c r="J657" s="112"/>
      <c r="K657" s="112"/>
      <c r="L657" s="112"/>
      <c r="M657" s="109"/>
    </row>
    <row r="658" spans="1:13">
      <c r="A658" s="109"/>
      <c r="B658" s="113"/>
      <c r="C658" s="112"/>
      <c r="D658" s="112"/>
      <c r="E658" s="114"/>
      <c r="F658" s="112"/>
      <c r="G658" s="109"/>
      <c r="I658" s="112"/>
      <c r="J658" s="112"/>
      <c r="K658" s="112"/>
      <c r="L658" s="112"/>
      <c r="M658" s="109"/>
    </row>
    <row r="659" spans="1:13">
      <c r="A659" s="109"/>
      <c r="B659" s="113"/>
      <c r="C659" s="112"/>
      <c r="D659" s="112"/>
      <c r="E659" s="114"/>
      <c r="F659" s="112"/>
      <c r="G659" s="109"/>
      <c r="I659" s="112"/>
      <c r="J659" s="112"/>
      <c r="K659" s="112"/>
      <c r="L659" s="112"/>
      <c r="M659" s="109"/>
    </row>
    <row r="660" spans="1:13">
      <c r="A660" s="109"/>
      <c r="B660" s="113"/>
      <c r="C660" s="112"/>
      <c r="D660" s="112"/>
      <c r="E660" s="114"/>
      <c r="F660" s="112"/>
      <c r="G660" s="109"/>
      <c r="I660" s="112"/>
      <c r="J660" s="112"/>
      <c r="K660" s="112"/>
      <c r="L660" s="112"/>
      <c r="M660" s="109"/>
    </row>
    <row r="661" spans="1:13">
      <c r="A661" s="109"/>
      <c r="B661" s="113"/>
      <c r="C661" s="112"/>
      <c r="D661" s="112"/>
      <c r="E661" s="114"/>
      <c r="F661" s="112"/>
      <c r="G661" s="109"/>
      <c r="I661" s="112"/>
      <c r="J661" s="112"/>
      <c r="K661" s="112"/>
      <c r="L661" s="112"/>
      <c r="M661" s="109"/>
    </row>
    <row r="662" spans="1:13">
      <c r="A662" s="109"/>
      <c r="B662" s="113"/>
      <c r="C662" s="112"/>
      <c r="D662" s="112"/>
      <c r="E662" s="114"/>
      <c r="F662" s="112"/>
      <c r="G662" s="109"/>
      <c r="I662" s="112"/>
      <c r="J662" s="112"/>
      <c r="K662" s="112"/>
      <c r="L662" s="112"/>
      <c r="M662" s="109"/>
    </row>
    <row r="663" spans="1:13">
      <c r="A663" s="109"/>
      <c r="B663" s="113"/>
      <c r="C663" s="112"/>
      <c r="D663" s="112"/>
      <c r="E663" s="114"/>
      <c r="F663" s="112"/>
      <c r="G663" s="109"/>
      <c r="I663" s="112"/>
      <c r="J663" s="112"/>
      <c r="K663" s="112"/>
      <c r="L663" s="112"/>
      <c r="M663" s="109"/>
    </row>
    <row r="664" spans="1:13">
      <c r="A664" s="109"/>
      <c r="B664" s="113"/>
      <c r="C664" s="112"/>
      <c r="D664" s="112"/>
      <c r="E664" s="114"/>
      <c r="F664" s="112"/>
      <c r="G664" s="109"/>
      <c r="I664" s="112"/>
      <c r="J664" s="112"/>
      <c r="K664" s="112"/>
      <c r="L664" s="112"/>
      <c r="M664" s="109"/>
    </row>
    <row r="665" spans="1:13">
      <c r="A665" s="109"/>
      <c r="B665" s="113"/>
      <c r="C665" s="112"/>
      <c r="D665" s="112"/>
      <c r="E665" s="114"/>
      <c r="F665" s="112"/>
      <c r="G665" s="109"/>
      <c r="I665" s="112"/>
      <c r="J665" s="112"/>
      <c r="K665" s="112"/>
      <c r="L665" s="112"/>
      <c r="M665" s="109"/>
    </row>
    <row r="666" spans="1:13">
      <c r="A666" s="109"/>
      <c r="B666" s="113"/>
      <c r="C666" s="112"/>
      <c r="D666" s="112"/>
      <c r="E666" s="114"/>
      <c r="F666" s="112"/>
      <c r="G666" s="109"/>
      <c r="I666" s="112"/>
      <c r="J666" s="112"/>
      <c r="K666" s="112"/>
      <c r="L666" s="112"/>
      <c r="M666" s="109"/>
    </row>
    <row r="667" spans="1:13">
      <c r="A667" s="109"/>
      <c r="B667" s="113"/>
      <c r="C667" s="112"/>
      <c r="D667" s="112"/>
      <c r="E667" s="114"/>
      <c r="F667" s="112"/>
      <c r="G667" s="109"/>
      <c r="I667" s="112"/>
      <c r="J667" s="112"/>
      <c r="K667" s="112"/>
      <c r="L667" s="112"/>
      <c r="M667" s="109"/>
    </row>
    <row r="668" spans="1:13">
      <c r="A668" s="109"/>
      <c r="B668" s="113"/>
      <c r="C668" s="112"/>
      <c r="D668" s="112"/>
      <c r="E668" s="114"/>
      <c r="F668" s="112"/>
      <c r="G668" s="109"/>
      <c r="I668" s="112"/>
      <c r="J668" s="112"/>
      <c r="K668" s="112"/>
      <c r="L668" s="112"/>
      <c r="M668" s="109"/>
    </row>
    <row r="669" spans="1:13">
      <c r="A669" s="109"/>
      <c r="B669" s="113"/>
      <c r="C669" s="112"/>
      <c r="D669" s="112"/>
      <c r="E669" s="114"/>
      <c r="F669" s="112"/>
      <c r="G669" s="109"/>
      <c r="I669" s="112"/>
      <c r="J669" s="112"/>
      <c r="K669" s="112"/>
      <c r="L669" s="112"/>
      <c r="M669" s="109"/>
    </row>
    <row r="670" spans="1:13">
      <c r="A670" s="109"/>
      <c r="B670" s="113"/>
      <c r="C670" s="112"/>
      <c r="D670" s="112"/>
      <c r="E670" s="114"/>
      <c r="F670" s="112"/>
      <c r="G670" s="109"/>
      <c r="I670" s="112"/>
      <c r="J670" s="112"/>
      <c r="K670" s="112"/>
      <c r="L670" s="112"/>
      <c r="M670" s="109"/>
    </row>
    <row r="671" spans="1:13">
      <c r="A671" s="109"/>
      <c r="B671" s="113"/>
      <c r="C671" s="112"/>
      <c r="D671" s="112"/>
      <c r="E671" s="114"/>
      <c r="F671" s="112"/>
      <c r="G671" s="109"/>
      <c r="I671" s="112"/>
      <c r="J671" s="112"/>
      <c r="K671" s="112"/>
      <c r="L671" s="112"/>
      <c r="M671" s="109"/>
    </row>
    <row r="672" spans="1:13">
      <c r="A672" s="109"/>
      <c r="B672" s="113"/>
      <c r="C672" s="112"/>
      <c r="D672" s="112"/>
      <c r="E672" s="114"/>
      <c r="F672" s="112"/>
      <c r="G672" s="109"/>
      <c r="I672" s="112"/>
      <c r="J672" s="112"/>
      <c r="K672" s="112"/>
      <c r="L672" s="112"/>
      <c r="M672" s="109"/>
    </row>
    <row r="673" spans="1:13">
      <c r="A673" s="109"/>
      <c r="B673" s="113"/>
      <c r="C673" s="112"/>
      <c r="D673" s="112"/>
      <c r="E673" s="114"/>
      <c r="F673" s="112"/>
      <c r="G673" s="109"/>
      <c r="I673" s="112"/>
      <c r="J673" s="112"/>
      <c r="K673" s="112"/>
      <c r="L673" s="112"/>
      <c r="M673" s="109"/>
    </row>
    <row r="674" spans="1:13">
      <c r="A674" s="109"/>
      <c r="B674" s="113"/>
      <c r="C674" s="112"/>
      <c r="D674" s="112"/>
      <c r="E674" s="114"/>
      <c r="F674" s="112"/>
      <c r="G674" s="109"/>
      <c r="I674" s="112"/>
      <c r="J674" s="112"/>
      <c r="K674" s="112"/>
      <c r="L674" s="112"/>
      <c r="M674" s="109"/>
    </row>
    <row r="675" spans="1:13">
      <c r="A675" s="109"/>
      <c r="B675" s="113"/>
      <c r="C675" s="112"/>
      <c r="D675" s="112"/>
      <c r="E675" s="114"/>
      <c r="F675" s="112"/>
      <c r="G675" s="109"/>
      <c r="I675" s="112"/>
      <c r="J675" s="112"/>
      <c r="K675" s="112"/>
      <c r="L675" s="112"/>
      <c r="M675" s="109"/>
    </row>
    <row r="676" spans="1:13">
      <c r="A676" s="109"/>
      <c r="B676" s="113"/>
      <c r="C676" s="112"/>
      <c r="D676" s="112"/>
      <c r="E676" s="114"/>
      <c r="F676" s="112"/>
      <c r="G676" s="109"/>
      <c r="I676" s="112"/>
      <c r="J676" s="112"/>
      <c r="K676" s="112"/>
      <c r="L676" s="112"/>
      <c r="M676" s="109"/>
    </row>
    <row r="677" spans="1:13">
      <c r="A677" s="109"/>
      <c r="B677" s="113"/>
      <c r="C677" s="112"/>
      <c r="D677" s="112"/>
      <c r="E677" s="114"/>
      <c r="F677" s="112"/>
      <c r="G677" s="109"/>
      <c r="I677" s="112"/>
      <c r="J677" s="112"/>
      <c r="K677" s="112"/>
      <c r="L677" s="112"/>
      <c r="M677" s="109"/>
    </row>
    <row r="678" spans="1:13">
      <c r="A678" s="109"/>
      <c r="B678" s="113"/>
      <c r="C678" s="112"/>
      <c r="D678" s="112"/>
      <c r="E678" s="114"/>
      <c r="F678" s="112"/>
      <c r="G678" s="109"/>
      <c r="I678" s="112"/>
      <c r="J678" s="112"/>
      <c r="K678" s="112"/>
      <c r="L678" s="112"/>
      <c r="M678" s="109"/>
    </row>
    <row r="679" spans="1:13">
      <c r="A679" s="109"/>
      <c r="B679" s="113"/>
      <c r="C679" s="112"/>
      <c r="D679" s="112"/>
      <c r="E679" s="114"/>
      <c r="F679" s="112"/>
      <c r="G679" s="109"/>
      <c r="I679" s="112"/>
      <c r="J679" s="112"/>
      <c r="K679" s="112"/>
      <c r="L679" s="112"/>
      <c r="M679" s="109"/>
    </row>
    <row r="680" spans="1:13">
      <c r="A680" s="109"/>
      <c r="B680" s="113"/>
      <c r="C680" s="112"/>
      <c r="D680" s="112"/>
      <c r="E680" s="114"/>
      <c r="F680" s="112"/>
      <c r="G680" s="109"/>
      <c r="I680" s="112"/>
      <c r="J680" s="112"/>
      <c r="K680" s="112"/>
      <c r="L680" s="112"/>
      <c r="M680" s="109"/>
    </row>
    <row r="681" spans="1:13">
      <c r="A681" s="109"/>
      <c r="B681" s="113"/>
      <c r="C681" s="112"/>
      <c r="D681" s="112"/>
      <c r="E681" s="114"/>
      <c r="F681" s="112"/>
      <c r="G681" s="109"/>
      <c r="I681" s="112"/>
      <c r="J681" s="112"/>
      <c r="K681" s="112"/>
      <c r="L681" s="112"/>
      <c r="M681" s="109"/>
    </row>
    <row r="682" spans="1:13">
      <c r="A682" s="109"/>
      <c r="B682" s="113"/>
      <c r="C682" s="112"/>
      <c r="D682" s="112"/>
      <c r="E682" s="114"/>
      <c r="F682" s="112"/>
      <c r="G682" s="109"/>
      <c r="I682" s="112"/>
      <c r="J682" s="112"/>
      <c r="K682" s="112"/>
      <c r="L682" s="112"/>
      <c r="M682" s="109"/>
    </row>
    <row r="683" spans="1:13">
      <c r="A683" s="109"/>
      <c r="B683" s="113"/>
      <c r="C683" s="112"/>
      <c r="D683" s="112"/>
      <c r="E683" s="114"/>
      <c r="F683" s="112"/>
      <c r="G683" s="109"/>
      <c r="I683" s="112"/>
      <c r="J683" s="112"/>
      <c r="K683" s="112"/>
      <c r="L683" s="112"/>
      <c r="M683" s="109"/>
    </row>
    <row r="684" spans="1:13">
      <c r="A684" s="109"/>
      <c r="B684" s="113"/>
      <c r="C684" s="112"/>
      <c r="D684" s="112"/>
      <c r="E684" s="114"/>
      <c r="F684" s="112"/>
      <c r="G684" s="109"/>
      <c r="I684" s="112"/>
      <c r="J684" s="112"/>
      <c r="K684" s="112"/>
      <c r="L684" s="112"/>
      <c r="M684" s="109"/>
    </row>
    <row r="685" spans="1:13">
      <c r="A685" s="109"/>
      <c r="B685" s="113"/>
      <c r="C685" s="112"/>
      <c r="D685" s="112"/>
      <c r="E685" s="114"/>
      <c r="F685" s="112"/>
      <c r="G685" s="109"/>
      <c r="I685" s="112"/>
      <c r="J685" s="112"/>
      <c r="K685" s="112"/>
      <c r="L685" s="112"/>
      <c r="M685" s="109"/>
    </row>
    <row r="686" spans="1:13">
      <c r="A686" s="109"/>
      <c r="B686" s="113"/>
      <c r="C686" s="112"/>
      <c r="D686" s="112"/>
      <c r="E686" s="114"/>
      <c r="F686" s="112"/>
      <c r="G686" s="109"/>
      <c r="I686" s="112"/>
      <c r="J686" s="112"/>
      <c r="K686" s="112"/>
      <c r="L686" s="112"/>
      <c r="M686" s="109"/>
    </row>
    <row r="687" spans="1:13">
      <c r="A687" s="109"/>
      <c r="B687" s="113"/>
      <c r="C687" s="112"/>
      <c r="D687" s="112"/>
      <c r="E687" s="114"/>
      <c r="F687" s="112"/>
      <c r="G687" s="109"/>
      <c r="I687" s="112"/>
      <c r="J687" s="112"/>
      <c r="K687" s="112"/>
      <c r="L687" s="112"/>
      <c r="M687" s="109"/>
    </row>
    <row r="688" spans="1:13">
      <c r="A688" s="109"/>
      <c r="B688" s="113"/>
      <c r="C688" s="112"/>
      <c r="D688" s="112"/>
      <c r="E688" s="114"/>
      <c r="F688" s="112"/>
      <c r="G688" s="109"/>
      <c r="I688" s="112"/>
      <c r="J688" s="112"/>
      <c r="K688" s="112"/>
      <c r="L688" s="112"/>
      <c r="M688" s="109"/>
    </row>
    <row r="689" spans="1:13">
      <c r="A689" s="109"/>
      <c r="B689" s="113"/>
      <c r="C689" s="112"/>
      <c r="D689" s="112"/>
      <c r="E689" s="114"/>
      <c r="F689" s="112"/>
      <c r="G689" s="109"/>
      <c r="I689" s="112"/>
      <c r="J689" s="112"/>
      <c r="K689" s="112"/>
      <c r="L689" s="112"/>
      <c r="M689" s="109"/>
    </row>
    <row r="690" spans="1:13">
      <c r="A690" s="109"/>
      <c r="B690" s="113"/>
      <c r="C690" s="112"/>
      <c r="D690" s="112"/>
      <c r="E690" s="114"/>
      <c r="F690" s="112"/>
      <c r="G690" s="109"/>
      <c r="I690" s="112"/>
      <c r="J690" s="112"/>
      <c r="K690" s="112"/>
      <c r="L690" s="112"/>
      <c r="M690" s="109"/>
    </row>
    <row r="691" spans="1:13">
      <c r="A691" s="109"/>
      <c r="B691" s="113"/>
      <c r="C691" s="112"/>
      <c r="D691" s="112"/>
      <c r="E691" s="114"/>
      <c r="F691" s="112"/>
      <c r="G691" s="109"/>
      <c r="I691" s="112"/>
      <c r="J691" s="112"/>
      <c r="K691" s="112"/>
      <c r="L691" s="112"/>
      <c r="M691" s="109"/>
    </row>
    <row r="692" spans="1:13">
      <c r="A692" s="109"/>
      <c r="B692" s="113"/>
      <c r="C692" s="112"/>
      <c r="D692" s="112"/>
      <c r="E692" s="114"/>
      <c r="F692" s="112"/>
      <c r="G692" s="109"/>
      <c r="I692" s="112"/>
      <c r="J692" s="112"/>
      <c r="K692" s="112"/>
      <c r="L692" s="112"/>
      <c r="M692" s="109"/>
    </row>
    <row r="693" spans="1:13">
      <c r="A693" s="109"/>
      <c r="B693" s="113"/>
      <c r="C693" s="112"/>
      <c r="D693" s="112"/>
      <c r="E693" s="114"/>
      <c r="F693" s="112"/>
      <c r="G693" s="109"/>
      <c r="I693" s="112"/>
      <c r="J693" s="112"/>
      <c r="K693" s="112"/>
      <c r="L693" s="112"/>
      <c r="M693" s="109"/>
    </row>
    <row r="694" spans="1:13">
      <c r="A694" s="109"/>
      <c r="B694" s="113"/>
      <c r="C694" s="112"/>
      <c r="D694" s="112"/>
      <c r="E694" s="114"/>
      <c r="F694" s="112"/>
      <c r="G694" s="109"/>
      <c r="I694" s="112"/>
      <c r="J694" s="112"/>
      <c r="K694" s="112"/>
      <c r="L694" s="112"/>
      <c r="M694" s="109"/>
    </row>
    <row r="695" spans="1:13">
      <c r="A695" s="109"/>
      <c r="B695" s="113"/>
      <c r="C695" s="112"/>
      <c r="D695" s="112"/>
      <c r="E695" s="114"/>
      <c r="F695" s="112"/>
      <c r="G695" s="109"/>
      <c r="I695" s="112"/>
      <c r="J695" s="112"/>
      <c r="K695" s="112"/>
      <c r="L695" s="112"/>
      <c r="M695" s="109"/>
    </row>
    <row r="696" spans="1:13">
      <c r="A696" s="109"/>
      <c r="B696" s="113"/>
      <c r="C696" s="112"/>
      <c r="D696" s="112"/>
      <c r="E696" s="114"/>
      <c r="F696" s="112"/>
      <c r="G696" s="109"/>
      <c r="I696" s="112"/>
      <c r="J696" s="112"/>
      <c r="K696" s="112"/>
      <c r="L696" s="112"/>
      <c r="M696" s="109"/>
    </row>
    <row r="697" spans="1:13">
      <c r="A697" s="109"/>
      <c r="B697" s="113"/>
      <c r="C697" s="112"/>
      <c r="D697" s="112"/>
      <c r="E697" s="114"/>
      <c r="F697" s="112"/>
      <c r="G697" s="109"/>
      <c r="I697" s="112"/>
      <c r="J697" s="112"/>
      <c r="K697" s="112"/>
      <c r="L697" s="112"/>
      <c r="M697" s="109"/>
    </row>
    <row r="698" spans="1:13">
      <c r="A698" s="109"/>
      <c r="B698" s="113"/>
      <c r="C698" s="112"/>
      <c r="D698" s="112"/>
      <c r="E698" s="114"/>
      <c r="F698" s="112"/>
      <c r="G698" s="109"/>
      <c r="I698" s="112"/>
      <c r="J698" s="112"/>
      <c r="K698" s="112"/>
      <c r="L698" s="112"/>
      <c r="M698" s="109"/>
    </row>
    <row r="699" spans="1:13">
      <c r="A699" s="109"/>
      <c r="B699" s="113"/>
      <c r="C699" s="112"/>
      <c r="D699" s="112"/>
      <c r="E699" s="114"/>
      <c r="F699" s="112"/>
      <c r="G699" s="109"/>
      <c r="I699" s="112"/>
      <c r="J699" s="112"/>
      <c r="K699" s="112"/>
      <c r="L699" s="112"/>
      <c r="M699" s="109"/>
    </row>
    <row r="700" spans="1:13">
      <c r="A700" s="109"/>
      <c r="B700" s="113"/>
      <c r="C700" s="112"/>
      <c r="D700" s="112"/>
      <c r="E700" s="114"/>
      <c r="F700" s="112"/>
      <c r="G700" s="109"/>
      <c r="I700" s="112"/>
      <c r="J700" s="112"/>
      <c r="K700" s="112"/>
      <c r="L700" s="112"/>
      <c r="M700" s="109"/>
    </row>
    <row r="701" spans="1:13">
      <c r="A701" s="109"/>
      <c r="B701" s="113"/>
      <c r="C701" s="112"/>
      <c r="D701" s="112"/>
      <c r="E701" s="114"/>
      <c r="F701" s="112"/>
      <c r="G701" s="109"/>
      <c r="I701" s="112"/>
      <c r="J701" s="112"/>
      <c r="K701" s="112"/>
      <c r="L701" s="112"/>
      <c r="M701" s="109"/>
    </row>
    <row r="702" spans="1:13">
      <c r="A702" s="109"/>
      <c r="B702" s="113"/>
      <c r="C702" s="112"/>
      <c r="D702" s="112"/>
      <c r="E702" s="114"/>
      <c r="F702" s="112"/>
      <c r="G702" s="109"/>
      <c r="I702" s="112"/>
      <c r="J702" s="112"/>
      <c r="K702" s="112"/>
      <c r="L702" s="112"/>
      <c r="M702" s="109"/>
    </row>
    <row r="703" spans="1:13">
      <c r="A703" s="109"/>
      <c r="B703" s="113"/>
      <c r="C703" s="112"/>
      <c r="D703" s="112"/>
      <c r="E703" s="114"/>
      <c r="F703" s="112"/>
      <c r="G703" s="109"/>
      <c r="I703" s="112"/>
      <c r="J703" s="112"/>
      <c r="K703" s="112"/>
      <c r="L703" s="112"/>
      <c r="M703" s="109"/>
    </row>
    <row r="704" spans="1:13">
      <c r="A704" s="109"/>
      <c r="B704" s="113"/>
      <c r="C704" s="112"/>
      <c r="D704" s="112"/>
      <c r="E704" s="114"/>
      <c r="F704" s="112"/>
      <c r="G704" s="109"/>
      <c r="I704" s="112"/>
      <c r="J704" s="112"/>
      <c r="K704" s="112"/>
      <c r="L704" s="112"/>
      <c r="M704" s="109"/>
    </row>
    <row r="705" spans="1:13">
      <c r="A705" s="109"/>
      <c r="B705" s="113"/>
      <c r="C705" s="112"/>
      <c r="D705" s="112"/>
      <c r="E705" s="114"/>
      <c r="F705" s="112"/>
      <c r="G705" s="109"/>
      <c r="I705" s="112"/>
      <c r="J705" s="112"/>
      <c r="K705" s="112"/>
      <c r="L705" s="112"/>
      <c r="M705" s="109"/>
    </row>
    <row r="706" spans="1:13">
      <c r="A706" s="109"/>
      <c r="B706" s="113"/>
      <c r="C706" s="112"/>
      <c r="D706" s="112"/>
      <c r="E706" s="114"/>
      <c r="F706" s="112"/>
      <c r="G706" s="109"/>
      <c r="I706" s="112"/>
      <c r="J706" s="112"/>
      <c r="K706" s="112"/>
      <c r="L706" s="112"/>
      <c r="M706" s="109"/>
    </row>
    <row r="707" spans="1:13">
      <c r="A707" s="109"/>
      <c r="B707" s="113"/>
      <c r="C707" s="112"/>
      <c r="D707" s="112"/>
      <c r="E707" s="114"/>
      <c r="F707" s="112"/>
      <c r="G707" s="109"/>
      <c r="I707" s="112"/>
      <c r="J707" s="112"/>
      <c r="K707" s="112"/>
      <c r="L707" s="112"/>
      <c r="M707" s="109"/>
    </row>
    <row r="708" spans="1:13">
      <c r="A708" s="109"/>
      <c r="B708" s="113"/>
      <c r="C708" s="112"/>
      <c r="D708" s="112"/>
      <c r="E708" s="114"/>
      <c r="F708" s="112"/>
      <c r="G708" s="109"/>
      <c r="I708" s="112"/>
      <c r="J708" s="112"/>
      <c r="K708" s="112"/>
      <c r="L708" s="112"/>
      <c r="M708" s="109"/>
    </row>
    <row r="709" spans="1:13">
      <c r="A709" s="109"/>
      <c r="B709" s="113"/>
      <c r="C709" s="112"/>
      <c r="D709" s="112"/>
      <c r="E709" s="114"/>
      <c r="F709" s="112"/>
      <c r="G709" s="109"/>
      <c r="I709" s="112"/>
      <c r="J709" s="112"/>
      <c r="K709" s="112"/>
      <c r="L709" s="112"/>
      <c r="M709" s="109"/>
    </row>
    <row r="710" spans="1:13">
      <c r="A710" s="109"/>
      <c r="B710" s="113"/>
      <c r="C710" s="112"/>
      <c r="D710" s="112"/>
      <c r="E710" s="114"/>
      <c r="F710" s="112"/>
      <c r="G710" s="109"/>
      <c r="I710" s="112"/>
      <c r="J710" s="112"/>
      <c r="K710" s="112"/>
      <c r="L710" s="112"/>
      <c r="M710" s="109"/>
    </row>
    <row r="711" spans="1:13">
      <c r="A711" s="109"/>
      <c r="B711" s="113"/>
      <c r="C711" s="112"/>
      <c r="D711" s="112"/>
      <c r="E711" s="114"/>
      <c r="F711" s="112"/>
      <c r="G711" s="109"/>
      <c r="I711" s="112"/>
      <c r="J711" s="112"/>
      <c r="K711" s="112"/>
      <c r="L711" s="112"/>
      <c r="M711" s="109"/>
    </row>
    <row r="712" spans="1:13">
      <c r="A712" s="109"/>
      <c r="B712" s="113"/>
      <c r="C712" s="112"/>
      <c r="D712" s="112"/>
      <c r="E712" s="114"/>
      <c r="F712" s="112"/>
      <c r="G712" s="109"/>
      <c r="I712" s="112"/>
      <c r="J712" s="112"/>
      <c r="K712" s="112"/>
      <c r="L712" s="112"/>
      <c r="M712" s="109"/>
    </row>
    <row r="713" spans="1:13">
      <c r="A713" s="109"/>
      <c r="B713" s="113"/>
      <c r="C713" s="112"/>
      <c r="D713" s="112"/>
      <c r="E713" s="114"/>
      <c r="F713" s="112"/>
      <c r="G713" s="109"/>
      <c r="I713" s="112"/>
      <c r="J713" s="112"/>
      <c r="K713" s="112"/>
      <c r="L713" s="112"/>
      <c r="M713" s="109"/>
    </row>
    <row r="714" spans="1:13">
      <c r="A714" s="109"/>
      <c r="B714" s="113"/>
      <c r="C714" s="112"/>
      <c r="D714" s="112"/>
      <c r="E714" s="114"/>
      <c r="F714" s="112"/>
      <c r="G714" s="109"/>
      <c r="I714" s="112"/>
      <c r="J714" s="112"/>
      <c r="K714" s="112"/>
      <c r="L714" s="112"/>
      <c r="M714" s="109"/>
    </row>
    <row r="715" spans="1:13">
      <c r="A715" s="109"/>
      <c r="B715" s="113"/>
      <c r="C715" s="112"/>
      <c r="D715" s="112"/>
      <c r="E715" s="114"/>
      <c r="F715" s="112"/>
      <c r="G715" s="109"/>
      <c r="I715" s="112"/>
      <c r="J715" s="112"/>
      <c r="K715" s="112"/>
      <c r="L715" s="112"/>
      <c r="M715" s="109"/>
    </row>
    <row r="716" spans="1:13">
      <c r="A716" s="109"/>
      <c r="B716" s="113"/>
      <c r="C716" s="112"/>
      <c r="D716" s="112"/>
      <c r="E716" s="114"/>
      <c r="F716" s="112"/>
      <c r="G716" s="109"/>
      <c r="I716" s="112"/>
      <c r="J716" s="112"/>
      <c r="K716" s="112"/>
      <c r="L716" s="112"/>
      <c r="M716" s="109"/>
    </row>
    <row r="717" spans="1:13">
      <c r="A717" s="109"/>
      <c r="B717" s="113"/>
      <c r="C717" s="112"/>
      <c r="D717" s="112"/>
      <c r="E717" s="114"/>
      <c r="F717" s="112"/>
      <c r="G717" s="109"/>
      <c r="I717" s="112"/>
      <c r="J717" s="112"/>
      <c r="K717" s="112"/>
      <c r="L717" s="112"/>
      <c r="M717" s="109"/>
    </row>
    <row r="718" spans="1:13">
      <c r="A718" s="109"/>
      <c r="B718" s="113"/>
      <c r="C718" s="112"/>
      <c r="D718" s="112"/>
      <c r="E718" s="114"/>
      <c r="F718" s="112"/>
      <c r="G718" s="109"/>
      <c r="I718" s="112"/>
      <c r="J718" s="112"/>
      <c r="K718" s="112"/>
      <c r="L718" s="112"/>
      <c r="M718" s="109"/>
    </row>
    <row r="719" spans="1:13">
      <c r="A719" s="109"/>
      <c r="B719" s="113"/>
      <c r="C719" s="112"/>
      <c r="D719" s="112"/>
      <c r="E719" s="114"/>
      <c r="F719" s="112"/>
      <c r="G719" s="109"/>
      <c r="I719" s="112"/>
      <c r="J719" s="112"/>
      <c r="K719" s="112"/>
      <c r="L719" s="112"/>
      <c r="M719" s="109"/>
    </row>
    <row r="720" spans="1:13">
      <c r="A720" s="109"/>
      <c r="B720" s="113"/>
      <c r="C720" s="112"/>
      <c r="D720" s="112"/>
      <c r="E720" s="114"/>
      <c r="F720" s="112"/>
      <c r="G720" s="109"/>
      <c r="I720" s="112"/>
      <c r="J720" s="112"/>
      <c r="K720" s="112"/>
      <c r="L720" s="112"/>
      <c r="M720" s="109"/>
    </row>
    <row r="721" spans="1:13">
      <c r="A721" s="109"/>
      <c r="B721" s="113"/>
      <c r="C721" s="112"/>
      <c r="D721" s="112"/>
      <c r="E721" s="114"/>
      <c r="F721" s="112"/>
      <c r="G721" s="109"/>
      <c r="I721" s="112"/>
      <c r="J721" s="112"/>
      <c r="K721" s="112"/>
      <c r="L721" s="112"/>
      <c r="M721" s="109"/>
    </row>
    <row r="722" spans="1:13">
      <c r="A722" s="109"/>
      <c r="B722" s="113"/>
      <c r="C722" s="112"/>
      <c r="D722" s="112"/>
      <c r="E722" s="114"/>
      <c r="F722" s="112"/>
      <c r="G722" s="109"/>
      <c r="I722" s="112"/>
      <c r="J722" s="112"/>
      <c r="K722" s="112"/>
      <c r="L722" s="112"/>
      <c r="M722" s="109"/>
    </row>
    <row r="723" spans="1:13">
      <c r="A723" s="109"/>
      <c r="B723" s="113"/>
      <c r="C723" s="112"/>
      <c r="D723" s="112"/>
      <c r="E723" s="114"/>
      <c r="F723" s="112"/>
      <c r="G723" s="109"/>
      <c r="I723" s="112"/>
      <c r="J723" s="112"/>
      <c r="K723" s="112"/>
      <c r="L723" s="112"/>
      <c r="M723" s="109"/>
    </row>
    <row r="724" spans="1:13">
      <c r="A724" s="109"/>
      <c r="B724" s="113"/>
      <c r="C724" s="112"/>
      <c r="D724" s="112"/>
      <c r="E724" s="114"/>
      <c r="F724" s="112"/>
      <c r="G724" s="109"/>
      <c r="I724" s="112"/>
      <c r="J724" s="112"/>
      <c r="K724" s="112"/>
      <c r="L724" s="112"/>
      <c r="M724" s="109"/>
    </row>
    <row r="725" spans="1:13">
      <c r="A725" s="109"/>
      <c r="B725" s="113"/>
      <c r="C725" s="112"/>
      <c r="D725" s="112"/>
      <c r="E725" s="114"/>
      <c r="F725" s="112"/>
      <c r="G725" s="109"/>
      <c r="I725" s="112"/>
      <c r="J725" s="112"/>
      <c r="K725" s="112"/>
      <c r="L725" s="112"/>
      <c r="M725" s="109"/>
    </row>
    <row r="726" spans="1:13">
      <c r="A726" s="109"/>
      <c r="B726" s="113"/>
      <c r="C726" s="112"/>
      <c r="D726" s="112"/>
      <c r="E726" s="114"/>
      <c r="F726" s="112"/>
      <c r="G726" s="109"/>
      <c r="I726" s="112"/>
      <c r="J726" s="112"/>
      <c r="K726" s="112"/>
      <c r="L726" s="112"/>
      <c r="M726" s="109"/>
    </row>
    <row r="727" spans="1:13">
      <c r="A727" s="109"/>
      <c r="B727" s="113"/>
      <c r="C727" s="112"/>
      <c r="D727" s="112"/>
      <c r="E727" s="114"/>
      <c r="F727" s="112"/>
      <c r="G727" s="109"/>
      <c r="I727" s="112"/>
      <c r="J727" s="112"/>
      <c r="K727" s="112"/>
      <c r="L727" s="112"/>
      <c r="M727" s="109"/>
    </row>
    <row r="728" spans="1:13">
      <c r="A728" s="109"/>
      <c r="B728" s="113"/>
      <c r="C728" s="112"/>
      <c r="D728" s="112"/>
      <c r="E728" s="114"/>
      <c r="F728" s="112"/>
      <c r="G728" s="109"/>
      <c r="I728" s="112"/>
      <c r="J728" s="112"/>
      <c r="K728" s="112"/>
      <c r="L728" s="112"/>
      <c r="M728" s="109"/>
    </row>
    <row r="729" spans="1:13">
      <c r="A729" s="109"/>
      <c r="B729" s="113"/>
      <c r="C729" s="112"/>
      <c r="D729" s="112"/>
      <c r="E729" s="114"/>
      <c r="F729" s="112"/>
      <c r="G729" s="109"/>
      <c r="I729" s="112"/>
      <c r="J729" s="112"/>
      <c r="K729" s="112"/>
      <c r="L729" s="112"/>
      <c r="M729" s="109"/>
    </row>
    <row r="730" spans="1:13">
      <c r="A730" s="109"/>
      <c r="B730" s="113"/>
      <c r="C730" s="112"/>
      <c r="D730" s="112"/>
      <c r="E730" s="114"/>
      <c r="F730" s="112"/>
      <c r="G730" s="109"/>
      <c r="I730" s="112"/>
      <c r="J730" s="112"/>
      <c r="K730" s="112"/>
      <c r="L730" s="112"/>
      <c r="M730" s="109"/>
    </row>
    <row r="731" spans="1:13">
      <c r="A731" s="109"/>
      <c r="B731" s="113"/>
      <c r="C731" s="112"/>
      <c r="D731" s="112"/>
      <c r="E731" s="114"/>
      <c r="F731" s="112"/>
      <c r="G731" s="109"/>
      <c r="I731" s="112"/>
      <c r="J731" s="112"/>
      <c r="K731" s="112"/>
      <c r="L731" s="112"/>
      <c r="M731" s="109"/>
    </row>
    <row r="732" spans="1:13">
      <c r="A732" s="109"/>
      <c r="B732" s="113"/>
      <c r="C732" s="112"/>
      <c r="D732" s="112"/>
      <c r="E732" s="114"/>
      <c r="F732" s="112"/>
      <c r="G732" s="109"/>
      <c r="I732" s="112"/>
      <c r="J732" s="112"/>
      <c r="K732" s="112"/>
      <c r="L732" s="112"/>
      <c r="M732" s="109"/>
    </row>
    <row r="733" spans="1:13">
      <c r="A733" s="109"/>
      <c r="B733" s="113"/>
      <c r="C733" s="112"/>
      <c r="D733" s="112"/>
      <c r="E733" s="114"/>
      <c r="F733" s="112"/>
      <c r="G733" s="109"/>
      <c r="I733" s="112"/>
      <c r="J733" s="112"/>
      <c r="K733" s="112"/>
      <c r="L733" s="112"/>
      <c r="M733" s="109"/>
    </row>
    <row r="734" spans="1:13">
      <c r="A734" s="109"/>
      <c r="B734" s="113"/>
      <c r="C734" s="112"/>
      <c r="D734" s="112"/>
      <c r="E734" s="114"/>
      <c r="F734" s="112"/>
      <c r="G734" s="109"/>
      <c r="I734" s="112"/>
      <c r="J734" s="112"/>
      <c r="K734" s="112"/>
      <c r="L734" s="112"/>
      <c r="M734" s="109"/>
    </row>
    <row r="735" spans="1:13">
      <c r="A735" s="109"/>
      <c r="B735" s="113"/>
      <c r="C735" s="112"/>
      <c r="D735" s="112"/>
      <c r="E735" s="114"/>
      <c r="F735" s="112"/>
      <c r="G735" s="109"/>
      <c r="I735" s="112"/>
      <c r="J735" s="112"/>
      <c r="K735" s="112"/>
      <c r="L735" s="112"/>
      <c r="M735" s="109"/>
    </row>
    <row r="736" spans="1:13">
      <c r="A736" s="109"/>
      <c r="B736" s="113"/>
      <c r="C736" s="112"/>
      <c r="D736" s="112"/>
      <c r="E736" s="114"/>
      <c r="F736" s="112"/>
      <c r="G736" s="109"/>
      <c r="I736" s="112"/>
      <c r="J736" s="112"/>
      <c r="K736" s="112"/>
      <c r="L736" s="112"/>
      <c r="M736" s="109"/>
    </row>
    <row r="737" spans="1:13">
      <c r="A737" s="109"/>
      <c r="B737" s="113"/>
      <c r="C737" s="112"/>
      <c r="D737" s="112"/>
      <c r="E737" s="114"/>
      <c r="F737" s="112"/>
      <c r="G737" s="109"/>
      <c r="I737" s="112"/>
      <c r="J737" s="112"/>
      <c r="K737" s="112"/>
      <c r="L737" s="112"/>
      <c r="M737" s="109"/>
    </row>
    <row r="738" spans="1:13">
      <c r="A738" s="109"/>
      <c r="B738" s="113"/>
      <c r="C738" s="112"/>
      <c r="D738" s="112"/>
      <c r="E738" s="114"/>
      <c r="F738" s="112"/>
      <c r="G738" s="109"/>
      <c r="I738" s="112"/>
      <c r="J738" s="112"/>
      <c r="K738" s="112"/>
      <c r="L738" s="112"/>
      <c r="M738" s="109"/>
    </row>
    <row r="739" spans="1:13">
      <c r="A739" s="109"/>
      <c r="B739" s="113"/>
      <c r="C739" s="112"/>
      <c r="D739" s="112"/>
      <c r="E739" s="114"/>
      <c r="F739" s="112"/>
      <c r="G739" s="109"/>
      <c r="I739" s="112"/>
      <c r="J739" s="112"/>
      <c r="K739" s="112"/>
      <c r="L739" s="112"/>
      <c r="M739" s="109"/>
    </row>
    <row r="740" spans="1:13">
      <c r="A740" s="109"/>
      <c r="B740" s="113"/>
      <c r="C740" s="112"/>
      <c r="D740" s="112"/>
      <c r="E740" s="114"/>
      <c r="F740" s="112"/>
      <c r="G740" s="109"/>
      <c r="I740" s="112"/>
      <c r="J740" s="112"/>
      <c r="K740" s="112"/>
      <c r="L740" s="112"/>
      <c r="M740" s="109"/>
    </row>
    <row r="741" spans="1:13">
      <c r="A741" s="109"/>
      <c r="B741" s="113"/>
      <c r="C741" s="112"/>
      <c r="D741" s="112"/>
      <c r="E741" s="114"/>
      <c r="F741" s="112"/>
      <c r="G741" s="109"/>
      <c r="I741" s="112"/>
      <c r="J741" s="112"/>
      <c r="K741" s="112"/>
      <c r="L741" s="112"/>
      <c r="M741" s="109"/>
    </row>
    <row r="742" spans="1:13">
      <c r="A742" s="109"/>
      <c r="B742" s="113"/>
      <c r="C742" s="112"/>
      <c r="D742" s="112"/>
      <c r="E742" s="114"/>
      <c r="F742" s="112"/>
      <c r="G742" s="109"/>
      <c r="I742" s="112"/>
      <c r="J742" s="112"/>
      <c r="K742" s="112"/>
      <c r="L742" s="112"/>
      <c r="M742" s="109"/>
    </row>
    <row r="743" spans="1:13">
      <c r="A743" s="109"/>
      <c r="B743" s="113"/>
      <c r="C743" s="112"/>
      <c r="D743" s="112"/>
      <c r="E743" s="114"/>
      <c r="F743" s="112"/>
      <c r="G743" s="109"/>
      <c r="I743" s="112"/>
      <c r="J743" s="112"/>
      <c r="K743" s="112"/>
      <c r="L743" s="112"/>
      <c r="M743" s="109"/>
    </row>
    <row r="744" spans="1:13">
      <c r="A744" s="109"/>
      <c r="B744" s="113"/>
      <c r="C744" s="112"/>
      <c r="D744" s="112"/>
      <c r="E744" s="114"/>
      <c r="F744" s="112"/>
      <c r="G744" s="109"/>
      <c r="I744" s="112"/>
      <c r="J744" s="112"/>
      <c r="K744" s="112"/>
      <c r="L744" s="112"/>
      <c r="M744" s="109"/>
    </row>
    <row r="745" spans="1:13">
      <c r="A745" s="109"/>
      <c r="B745" s="113"/>
      <c r="C745" s="112"/>
      <c r="D745" s="112"/>
      <c r="E745" s="114"/>
      <c r="F745" s="112"/>
      <c r="G745" s="109"/>
      <c r="I745" s="112"/>
      <c r="J745" s="112"/>
      <c r="K745" s="112"/>
      <c r="L745" s="112"/>
      <c r="M745" s="109"/>
    </row>
    <row r="746" spans="1:13">
      <c r="A746" s="109"/>
      <c r="B746" s="113"/>
      <c r="C746" s="112"/>
      <c r="D746" s="112"/>
      <c r="E746" s="114"/>
      <c r="F746" s="112"/>
      <c r="G746" s="109"/>
      <c r="I746" s="112"/>
      <c r="J746" s="112"/>
      <c r="K746" s="112"/>
      <c r="L746" s="112"/>
      <c r="M746" s="109"/>
    </row>
    <row r="747" spans="1:13">
      <c r="A747" s="109"/>
      <c r="B747" s="113"/>
      <c r="C747" s="112"/>
      <c r="D747" s="112"/>
      <c r="E747" s="114"/>
      <c r="F747" s="112"/>
      <c r="G747" s="109"/>
      <c r="I747" s="112"/>
      <c r="J747" s="112"/>
      <c r="K747" s="112"/>
      <c r="L747" s="112"/>
      <c r="M747" s="109"/>
    </row>
    <row r="748" spans="1:13">
      <c r="A748" s="109"/>
      <c r="B748" s="113"/>
      <c r="C748" s="112"/>
      <c r="D748" s="112"/>
      <c r="E748" s="114"/>
      <c r="F748" s="112"/>
      <c r="G748" s="109"/>
      <c r="I748" s="112"/>
      <c r="J748" s="112"/>
      <c r="K748" s="112"/>
      <c r="L748" s="112"/>
      <c r="M748" s="109"/>
    </row>
    <row r="749" spans="1:13">
      <c r="A749" s="109"/>
      <c r="B749" s="113"/>
      <c r="C749" s="112"/>
      <c r="D749" s="112"/>
      <c r="E749" s="114"/>
      <c r="F749" s="112"/>
      <c r="G749" s="109"/>
      <c r="I749" s="112"/>
      <c r="J749" s="112"/>
      <c r="K749" s="112"/>
      <c r="L749" s="112"/>
      <c r="M749" s="109"/>
    </row>
    <row r="750" spans="1:13">
      <c r="A750" s="109"/>
      <c r="B750" s="113"/>
      <c r="C750" s="112"/>
      <c r="D750" s="112"/>
      <c r="E750" s="114"/>
      <c r="F750" s="112"/>
      <c r="G750" s="109"/>
      <c r="I750" s="112"/>
      <c r="J750" s="112"/>
      <c r="K750" s="112"/>
      <c r="L750" s="112"/>
      <c r="M750" s="109"/>
    </row>
    <row r="751" spans="1:13">
      <c r="A751" s="109"/>
      <c r="B751" s="113"/>
      <c r="C751" s="112"/>
      <c r="D751" s="112"/>
      <c r="E751" s="114"/>
      <c r="F751" s="112"/>
      <c r="G751" s="109"/>
      <c r="I751" s="112"/>
      <c r="J751" s="112"/>
      <c r="K751" s="112"/>
      <c r="L751" s="112"/>
      <c r="M751" s="109"/>
    </row>
    <row r="752" spans="1:13">
      <c r="A752" s="109"/>
      <c r="B752" s="113"/>
      <c r="C752" s="112"/>
      <c r="D752" s="112"/>
      <c r="E752" s="114"/>
      <c r="F752" s="112"/>
      <c r="G752" s="109"/>
      <c r="I752" s="112"/>
      <c r="J752" s="112"/>
      <c r="K752" s="112"/>
      <c r="L752" s="112"/>
      <c r="M752" s="109"/>
    </row>
    <row r="753" spans="1:13">
      <c r="A753" s="109"/>
      <c r="B753" s="113"/>
      <c r="C753" s="112"/>
      <c r="D753" s="112"/>
      <c r="E753" s="114"/>
      <c r="F753" s="112"/>
      <c r="G753" s="109"/>
      <c r="I753" s="112"/>
      <c r="J753" s="112"/>
      <c r="K753" s="112"/>
      <c r="L753" s="112"/>
      <c r="M753" s="109"/>
    </row>
    <row r="754" spans="1:13">
      <c r="A754" s="109"/>
      <c r="B754" s="113"/>
      <c r="C754" s="112"/>
      <c r="D754" s="112"/>
      <c r="E754" s="114"/>
      <c r="F754" s="112"/>
      <c r="G754" s="109"/>
      <c r="I754" s="112"/>
      <c r="J754" s="112"/>
      <c r="K754" s="112"/>
      <c r="L754" s="112"/>
      <c r="M754" s="109"/>
    </row>
    <row r="755" spans="1:13">
      <c r="A755" s="109"/>
      <c r="B755" s="113"/>
      <c r="C755" s="112"/>
      <c r="D755" s="112"/>
      <c r="E755" s="114"/>
      <c r="F755" s="112"/>
      <c r="G755" s="109"/>
      <c r="I755" s="112"/>
      <c r="J755" s="112"/>
      <c r="K755" s="112"/>
      <c r="L755" s="112"/>
      <c r="M755" s="109"/>
    </row>
    <row r="756" spans="1:13">
      <c r="A756" s="109"/>
      <c r="B756" s="113"/>
      <c r="C756" s="112"/>
      <c r="D756" s="112"/>
      <c r="E756" s="114"/>
      <c r="F756" s="112"/>
      <c r="G756" s="109"/>
      <c r="I756" s="112"/>
      <c r="J756" s="112"/>
      <c r="K756" s="112"/>
      <c r="L756" s="112"/>
      <c r="M756" s="109"/>
    </row>
    <row r="757" spans="1:13">
      <c r="A757" s="109"/>
      <c r="B757" s="113"/>
      <c r="C757" s="112"/>
      <c r="D757" s="112"/>
      <c r="E757" s="114"/>
      <c r="F757" s="112"/>
      <c r="G757" s="109"/>
      <c r="I757" s="112"/>
      <c r="J757" s="112"/>
      <c r="K757" s="112"/>
      <c r="L757" s="112"/>
      <c r="M757" s="109"/>
    </row>
    <row r="758" spans="1:13">
      <c r="A758" s="109"/>
      <c r="B758" s="113"/>
      <c r="C758" s="112"/>
      <c r="D758" s="112"/>
      <c r="E758" s="114"/>
      <c r="F758" s="112"/>
      <c r="G758" s="109"/>
      <c r="I758" s="112"/>
      <c r="J758" s="112"/>
      <c r="K758" s="112"/>
      <c r="L758" s="112"/>
      <c r="M758" s="109"/>
    </row>
    <row r="759" spans="1:13">
      <c r="A759" s="109"/>
      <c r="B759" s="113"/>
      <c r="C759" s="112"/>
      <c r="D759" s="112"/>
      <c r="E759" s="114"/>
      <c r="F759" s="112"/>
      <c r="G759" s="109"/>
      <c r="I759" s="112"/>
      <c r="J759" s="112"/>
      <c r="K759" s="112"/>
      <c r="L759" s="112"/>
      <c r="M759" s="109"/>
    </row>
    <row r="760" spans="1:13">
      <c r="A760" s="109"/>
      <c r="B760" s="113"/>
      <c r="C760" s="112"/>
      <c r="D760" s="112"/>
      <c r="E760" s="114"/>
      <c r="F760" s="112"/>
      <c r="G760" s="109"/>
      <c r="I760" s="112"/>
      <c r="J760" s="112"/>
      <c r="K760" s="112"/>
      <c r="L760" s="112"/>
      <c r="M760" s="109"/>
    </row>
    <row r="761" spans="1:13">
      <c r="A761" s="109"/>
      <c r="B761" s="113"/>
      <c r="C761" s="112"/>
      <c r="D761" s="112"/>
      <c r="E761" s="114"/>
      <c r="F761" s="112"/>
      <c r="G761" s="109"/>
      <c r="I761" s="112"/>
      <c r="J761" s="112"/>
      <c r="K761" s="112"/>
      <c r="L761" s="112"/>
      <c r="M761" s="109"/>
    </row>
    <row r="762" spans="1:13">
      <c r="A762" s="109"/>
      <c r="B762" s="113"/>
      <c r="C762" s="112"/>
      <c r="D762" s="112"/>
      <c r="E762" s="114"/>
      <c r="F762" s="112"/>
      <c r="G762" s="109"/>
      <c r="I762" s="112"/>
      <c r="J762" s="112"/>
      <c r="K762" s="112"/>
      <c r="L762" s="112"/>
      <c r="M762" s="109"/>
    </row>
    <row r="763" spans="1:13">
      <c r="A763" s="109"/>
      <c r="B763" s="113"/>
      <c r="C763" s="112"/>
      <c r="D763" s="112"/>
      <c r="E763" s="114"/>
      <c r="F763" s="112"/>
      <c r="G763" s="109"/>
      <c r="I763" s="112"/>
      <c r="J763" s="112"/>
      <c r="K763" s="112"/>
      <c r="L763" s="112"/>
      <c r="M763" s="109"/>
    </row>
    <row r="764" spans="1:13">
      <c r="A764" s="109"/>
      <c r="B764" s="113"/>
      <c r="C764" s="112"/>
      <c r="D764" s="112"/>
      <c r="E764" s="114"/>
      <c r="F764" s="112"/>
      <c r="G764" s="109"/>
      <c r="I764" s="112"/>
      <c r="J764" s="112"/>
      <c r="K764" s="112"/>
      <c r="L764" s="112"/>
      <c r="M764" s="109"/>
    </row>
    <row r="765" spans="1:13">
      <c r="A765" s="109"/>
      <c r="B765" s="113"/>
      <c r="C765" s="112"/>
      <c r="D765" s="112"/>
      <c r="E765" s="114"/>
      <c r="F765" s="112"/>
      <c r="G765" s="109"/>
      <c r="I765" s="112"/>
      <c r="J765" s="112"/>
      <c r="K765" s="112"/>
      <c r="L765" s="112"/>
      <c r="M765" s="109"/>
    </row>
    <row r="766" spans="1:13">
      <c r="A766" s="109"/>
      <c r="B766" s="113"/>
      <c r="C766" s="112"/>
      <c r="D766" s="112"/>
      <c r="E766" s="114"/>
      <c r="F766" s="112"/>
      <c r="G766" s="109"/>
      <c r="I766" s="112"/>
      <c r="J766" s="112"/>
      <c r="K766" s="112"/>
      <c r="L766" s="112"/>
      <c r="M766" s="109"/>
    </row>
    <row r="767" spans="1:13">
      <c r="A767" s="109"/>
      <c r="B767" s="113"/>
      <c r="C767" s="112"/>
      <c r="D767" s="112"/>
      <c r="E767" s="114"/>
      <c r="F767" s="112"/>
      <c r="G767" s="109"/>
      <c r="I767" s="112"/>
      <c r="J767" s="112"/>
      <c r="K767" s="112"/>
      <c r="L767" s="112"/>
      <c r="M767" s="109"/>
    </row>
    <row r="768" spans="1:13">
      <c r="A768" s="109"/>
      <c r="B768" s="113"/>
      <c r="C768" s="112"/>
      <c r="D768" s="112"/>
      <c r="E768" s="114"/>
      <c r="F768" s="112"/>
      <c r="G768" s="109"/>
      <c r="I768" s="112"/>
      <c r="J768" s="112"/>
      <c r="K768" s="112"/>
      <c r="L768" s="112"/>
      <c r="M768" s="109"/>
    </row>
    <row r="769" spans="1:13">
      <c r="A769" s="109"/>
      <c r="B769" s="113"/>
      <c r="C769" s="112"/>
      <c r="D769" s="112"/>
      <c r="E769" s="114"/>
      <c r="F769" s="112"/>
      <c r="G769" s="109"/>
      <c r="I769" s="112"/>
      <c r="J769" s="112"/>
      <c r="K769" s="112"/>
      <c r="L769" s="112"/>
      <c r="M769" s="109"/>
    </row>
    <row r="770" spans="1:13">
      <c r="A770" s="109"/>
      <c r="B770" s="113"/>
      <c r="C770" s="112"/>
      <c r="D770" s="112"/>
      <c r="E770" s="114"/>
      <c r="F770" s="112"/>
      <c r="G770" s="109"/>
      <c r="I770" s="112"/>
      <c r="J770" s="112"/>
      <c r="K770" s="112"/>
      <c r="L770" s="112"/>
      <c r="M770" s="109"/>
    </row>
    <row r="771" spans="1:13">
      <c r="A771" s="109"/>
      <c r="B771" s="113"/>
      <c r="C771" s="112"/>
      <c r="D771" s="112"/>
      <c r="E771" s="114"/>
      <c r="F771" s="112"/>
      <c r="G771" s="109"/>
      <c r="I771" s="112"/>
      <c r="J771" s="112"/>
      <c r="K771" s="112"/>
      <c r="L771" s="112"/>
      <c r="M771" s="109"/>
    </row>
    <row r="772" spans="1:13">
      <c r="A772" s="109"/>
      <c r="B772" s="113"/>
      <c r="C772" s="112"/>
      <c r="D772" s="112"/>
      <c r="E772" s="114"/>
      <c r="F772" s="112"/>
      <c r="G772" s="109"/>
      <c r="I772" s="112"/>
      <c r="J772" s="112"/>
      <c r="K772" s="112"/>
      <c r="L772" s="112"/>
      <c r="M772" s="109"/>
    </row>
    <row r="773" spans="1:13">
      <c r="A773" s="109"/>
      <c r="B773" s="113"/>
      <c r="C773" s="112"/>
      <c r="D773" s="112"/>
      <c r="E773" s="114"/>
      <c r="F773" s="112"/>
      <c r="G773" s="109"/>
      <c r="I773" s="112"/>
      <c r="J773" s="112"/>
      <c r="K773" s="112"/>
      <c r="L773" s="112"/>
      <c r="M773" s="109"/>
    </row>
    <row r="774" spans="1:13">
      <c r="A774" s="109"/>
      <c r="B774" s="113"/>
      <c r="C774" s="112"/>
      <c r="D774" s="112"/>
      <c r="E774" s="114"/>
      <c r="F774" s="112"/>
      <c r="G774" s="109"/>
      <c r="I774" s="112"/>
      <c r="J774" s="112"/>
      <c r="K774" s="112"/>
      <c r="L774" s="112"/>
      <c r="M774" s="109"/>
    </row>
    <row r="775" spans="1:13">
      <c r="A775" s="109"/>
      <c r="B775" s="113"/>
      <c r="C775" s="112"/>
      <c r="D775" s="112"/>
      <c r="E775" s="114"/>
      <c r="F775" s="112"/>
      <c r="G775" s="109"/>
      <c r="I775" s="112"/>
      <c r="J775" s="112"/>
      <c r="K775" s="112"/>
      <c r="L775" s="112"/>
      <c r="M775" s="109"/>
    </row>
    <row r="776" spans="1:13">
      <c r="A776" s="109"/>
      <c r="B776" s="113"/>
      <c r="C776" s="112"/>
      <c r="D776" s="112"/>
      <c r="E776" s="114"/>
      <c r="F776" s="112"/>
      <c r="G776" s="109"/>
      <c r="I776" s="112"/>
      <c r="J776" s="112"/>
      <c r="K776" s="112"/>
      <c r="L776" s="112"/>
      <c r="M776" s="109"/>
    </row>
    <row r="777" spans="1:13">
      <c r="A777" s="109"/>
      <c r="B777" s="113"/>
      <c r="C777" s="112"/>
      <c r="D777" s="112"/>
      <c r="E777" s="114"/>
      <c r="F777" s="112"/>
      <c r="G777" s="109"/>
      <c r="I777" s="112"/>
      <c r="J777" s="112"/>
      <c r="K777" s="112"/>
      <c r="L777" s="112"/>
      <c r="M777" s="109"/>
    </row>
    <row r="778" spans="1:13">
      <c r="A778" s="109"/>
      <c r="B778" s="113"/>
      <c r="C778" s="112"/>
      <c r="D778" s="112"/>
      <c r="E778" s="114"/>
      <c r="F778" s="112"/>
      <c r="G778" s="109"/>
      <c r="I778" s="112"/>
      <c r="J778" s="112"/>
      <c r="K778" s="112"/>
      <c r="L778" s="112"/>
      <c r="M778" s="109"/>
    </row>
    <row r="779" spans="1:13">
      <c r="A779" s="109"/>
      <c r="B779" s="113"/>
      <c r="C779" s="112"/>
      <c r="D779" s="112"/>
      <c r="E779" s="114"/>
      <c r="F779" s="112"/>
      <c r="G779" s="109"/>
      <c r="I779" s="112"/>
      <c r="J779" s="112"/>
      <c r="K779" s="112"/>
      <c r="L779" s="112"/>
      <c r="M779" s="109"/>
    </row>
    <row r="780" spans="1:13">
      <c r="A780" s="109"/>
      <c r="B780" s="113"/>
      <c r="C780" s="112"/>
      <c r="D780" s="112"/>
      <c r="E780" s="114"/>
      <c r="F780" s="112"/>
      <c r="G780" s="109"/>
      <c r="I780" s="112"/>
      <c r="J780" s="112"/>
      <c r="K780" s="112"/>
      <c r="L780" s="112"/>
      <c r="M780" s="109"/>
    </row>
    <row r="781" spans="1:13">
      <c r="A781" s="109"/>
      <c r="B781" s="113"/>
      <c r="C781" s="112"/>
      <c r="D781" s="112"/>
      <c r="E781" s="114"/>
      <c r="F781" s="112"/>
      <c r="G781" s="109"/>
      <c r="I781" s="112"/>
      <c r="J781" s="112"/>
      <c r="K781" s="112"/>
      <c r="L781" s="112"/>
      <c r="M781" s="109"/>
    </row>
    <row r="782" spans="1:13">
      <c r="A782" s="109"/>
      <c r="B782" s="113"/>
      <c r="C782" s="112"/>
      <c r="D782" s="112"/>
      <c r="E782" s="114"/>
      <c r="F782" s="112"/>
      <c r="G782" s="109"/>
      <c r="I782" s="112"/>
      <c r="J782" s="112"/>
      <c r="K782" s="112"/>
      <c r="L782" s="112"/>
      <c r="M782" s="109"/>
    </row>
    <row r="783" spans="1:13">
      <c r="A783" s="109"/>
      <c r="B783" s="113"/>
      <c r="C783" s="112"/>
      <c r="D783" s="112"/>
      <c r="E783" s="114"/>
      <c r="F783" s="112"/>
      <c r="G783" s="109"/>
      <c r="I783" s="112"/>
      <c r="J783" s="112"/>
      <c r="K783" s="112"/>
      <c r="L783" s="112"/>
      <c r="M783" s="109"/>
    </row>
    <row r="784" spans="1:13">
      <c r="A784" s="109"/>
      <c r="B784" s="113"/>
      <c r="C784" s="112"/>
      <c r="D784" s="112"/>
      <c r="E784" s="114"/>
      <c r="F784" s="112"/>
      <c r="G784" s="109"/>
      <c r="I784" s="112"/>
      <c r="J784" s="112"/>
      <c r="K784" s="112"/>
      <c r="L784" s="112"/>
      <c r="M784" s="109"/>
    </row>
    <row r="785" spans="1:13">
      <c r="A785" s="109"/>
      <c r="B785" s="113"/>
      <c r="C785" s="112"/>
      <c r="D785" s="112"/>
      <c r="E785" s="114"/>
      <c r="F785" s="112"/>
      <c r="G785" s="109"/>
      <c r="I785" s="112"/>
      <c r="J785" s="112"/>
      <c r="K785" s="112"/>
      <c r="L785" s="112"/>
      <c r="M785" s="109"/>
    </row>
    <row r="786" spans="1:13">
      <c r="A786" s="109"/>
      <c r="B786" s="113"/>
      <c r="C786" s="112"/>
      <c r="D786" s="112"/>
      <c r="E786" s="114"/>
      <c r="F786" s="112"/>
      <c r="G786" s="109"/>
      <c r="I786" s="112"/>
      <c r="J786" s="112"/>
      <c r="K786" s="112"/>
      <c r="L786" s="112"/>
      <c r="M786" s="109"/>
    </row>
    <row r="787" spans="1:13">
      <c r="A787" s="109"/>
      <c r="B787" s="113"/>
      <c r="C787" s="112"/>
      <c r="D787" s="112"/>
      <c r="E787" s="114"/>
      <c r="F787" s="112"/>
      <c r="G787" s="109"/>
      <c r="I787" s="112"/>
      <c r="J787" s="112"/>
      <c r="K787" s="112"/>
      <c r="L787" s="112"/>
      <c r="M787" s="109"/>
    </row>
    <row r="788" spans="1:13">
      <c r="A788" s="109"/>
      <c r="B788" s="113"/>
      <c r="C788" s="112"/>
      <c r="D788" s="112"/>
      <c r="E788" s="114"/>
      <c r="F788" s="112"/>
      <c r="G788" s="109"/>
      <c r="I788" s="112"/>
      <c r="J788" s="112"/>
      <c r="K788" s="112"/>
      <c r="L788" s="112"/>
      <c r="M788" s="109"/>
    </row>
    <row r="789" spans="1:13">
      <c r="A789" s="109"/>
      <c r="B789" s="113"/>
      <c r="C789" s="112"/>
      <c r="D789" s="112"/>
      <c r="E789" s="114"/>
      <c r="F789" s="112"/>
      <c r="G789" s="109"/>
      <c r="I789" s="112"/>
      <c r="J789" s="112"/>
      <c r="K789" s="112"/>
      <c r="L789" s="112"/>
      <c r="M789" s="109"/>
    </row>
    <row r="790" spans="1:13">
      <c r="A790" s="109"/>
      <c r="B790" s="113"/>
      <c r="C790" s="112"/>
      <c r="D790" s="112"/>
      <c r="E790" s="114"/>
      <c r="F790" s="112"/>
      <c r="G790" s="109"/>
      <c r="I790" s="112"/>
      <c r="J790" s="112"/>
      <c r="K790" s="112"/>
      <c r="L790" s="112"/>
      <c r="M790" s="109"/>
    </row>
    <row r="791" spans="1:13">
      <c r="A791" s="109"/>
      <c r="B791" s="113"/>
      <c r="C791" s="112"/>
      <c r="D791" s="112"/>
      <c r="E791" s="114"/>
      <c r="F791" s="112"/>
      <c r="G791" s="109"/>
      <c r="I791" s="112"/>
      <c r="J791" s="112"/>
      <c r="K791" s="112"/>
      <c r="L791" s="112"/>
      <c r="M791" s="109"/>
    </row>
    <row r="792" spans="1:13">
      <c r="A792" s="109"/>
      <c r="B792" s="113"/>
      <c r="C792" s="112"/>
      <c r="D792" s="112"/>
      <c r="E792" s="114"/>
      <c r="F792" s="112"/>
      <c r="G792" s="109"/>
      <c r="I792" s="112"/>
      <c r="J792" s="112"/>
      <c r="K792" s="112"/>
      <c r="L792" s="112"/>
      <c r="M792" s="109"/>
    </row>
    <row r="793" spans="1:13">
      <c r="A793" s="109"/>
      <c r="B793" s="113"/>
      <c r="C793" s="112"/>
      <c r="D793" s="112"/>
      <c r="E793" s="114"/>
      <c r="F793" s="112"/>
      <c r="G793" s="109"/>
      <c r="I793" s="112"/>
      <c r="J793" s="112"/>
      <c r="K793" s="112"/>
      <c r="L793" s="112"/>
      <c r="M793" s="109"/>
    </row>
    <row r="794" spans="1:13">
      <c r="A794" s="109"/>
      <c r="B794" s="113"/>
      <c r="C794" s="112"/>
      <c r="D794" s="112"/>
      <c r="E794" s="114"/>
      <c r="F794" s="112"/>
      <c r="G794" s="109"/>
      <c r="I794" s="112"/>
      <c r="J794" s="112"/>
      <c r="K794" s="112"/>
      <c r="L794" s="112"/>
      <c r="M794" s="109"/>
    </row>
    <row r="795" spans="1:13">
      <c r="A795" s="109"/>
      <c r="B795" s="113"/>
      <c r="C795" s="112"/>
      <c r="D795" s="112"/>
      <c r="E795" s="114"/>
      <c r="F795" s="112"/>
      <c r="G795" s="109"/>
      <c r="I795" s="112"/>
      <c r="J795" s="112"/>
      <c r="K795" s="112"/>
      <c r="L795" s="112"/>
      <c r="M795" s="109"/>
    </row>
    <row r="796" spans="1:13">
      <c r="A796" s="109"/>
      <c r="B796" s="113"/>
      <c r="C796" s="112"/>
      <c r="D796" s="112"/>
      <c r="E796" s="114"/>
      <c r="F796" s="112"/>
      <c r="G796" s="109"/>
      <c r="I796" s="112"/>
      <c r="J796" s="112"/>
      <c r="K796" s="112"/>
      <c r="L796" s="112"/>
      <c r="M796" s="109"/>
    </row>
    <row r="797" spans="1:13">
      <c r="A797" s="109"/>
      <c r="B797" s="113"/>
      <c r="C797" s="112"/>
      <c r="D797" s="112"/>
      <c r="E797" s="114"/>
      <c r="F797" s="112"/>
      <c r="G797" s="109"/>
      <c r="I797" s="112"/>
      <c r="J797" s="112"/>
      <c r="K797" s="112"/>
      <c r="L797" s="112"/>
      <c r="M797" s="109"/>
    </row>
    <row r="798" spans="1:13">
      <c r="A798" s="109"/>
      <c r="B798" s="113"/>
      <c r="C798" s="112"/>
      <c r="D798" s="112"/>
      <c r="E798" s="114"/>
      <c r="F798" s="112"/>
      <c r="G798" s="109"/>
      <c r="I798" s="112"/>
      <c r="J798" s="112"/>
      <c r="K798" s="112"/>
      <c r="L798" s="112"/>
      <c r="M798" s="109"/>
    </row>
    <row r="799" spans="1:13">
      <c r="A799" s="109"/>
      <c r="B799" s="113"/>
      <c r="C799" s="112"/>
      <c r="D799" s="112"/>
      <c r="E799" s="114"/>
      <c r="F799" s="112"/>
      <c r="G799" s="109"/>
      <c r="I799" s="112"/>
      <c r="J799" s="112"/>
      <c r="K799" s="112"/>
      <c r="L799" s="112"/>
      <c r="M799" s="109"/>
    </row>
    <row r="800" spans="1:13">
      <c r="A800" s="109"/>
      <c r="B800" s="113"/>
      <c r="C800" s="112"/>
      <c r="D800" s="112"/>
      <c r="E800" s="114"/>
      <c r="F800" s="112"/>
      <c r="G800" s="109"/>
      <c r="I800" s="112"/>
      <c r="J800" s="112"/>
      <c r="K800" s="112"/>
      <c r="L800" s="112"/>
      <c r="M800" s="109"/>
    </row>
    <row r="801" spans="1:13">
      <c r="A801" s="109"/>
      <c r="B801" s="113"/>
      <c r="C801" s="112"/>
      <c r="D801" s="112"/>
      <c r="E801" s="114"/>
      <c r="F801" s="112"/>
      <c r="G801" s="109"/>
      <c r="I801" s="112"/>
      <c r="J801" s="112"/>
      <c r="K801" s="112"/>
      <c r="L801" s="112"/>
      <c r="M801" s="109"/>
    </row>
    <row r="802" spans="1:13">
      <c r="A802" s="109"/>
      <c r="B802" s="113"/>
      <c r="C802" s="112"/>
      <c r="D802" s="112"/>
      <c r="E802" s="114"/>
      <c r="F802" s="112"/>
      <c r="G802" s="109"/>
      <c r="I802" s="112"/>
      <c r="J802" s="112"/>
      <c r="K802" s="112"/>
      <c r="L802" s="112"/>
      <c r="M802" s="109"/>
    </row>
    <row r="803" spans="1:13">
      <c r="A803" s="109"/>
      <c r="B803" s="113"/>
      <c r="C803" s="112"/>
      <c r="D803" s="112"/>
      <c r="E803" s="114"/>
      <c r="F803" s="112"/>
      <c r="G803" s="109"/>
      <c r="I803" s="112"/>
      <c r="J803" s="112"/>
      <c r="K803" s="112"/>
      <c r="L803" s="112"/>
      <c r="M803" s="109"/>
    </row>
    <row r="804" spans="1:13">
      <c r="A804" s="109"/>
      <c r="B804" s="113"/>
      <c r="C804" s="112"/>
      <c r="D804" s="112"/>
      <c r="E804" s="114"/>
      <c r="F804" s="112"/>
      <c r="G804" s="109"/>
      <c r="I804" s="112"/>
      <c r="J804" s="112"/>
      <c r="K804" s="112"/>
      <c r="L804" s="112"/>
      <c r="M804" s="109"/>
    </row>
    <row r="805" spans="1:13">
      <c r="A805" s="109"/>
      <c r="B805" s="113"/>
      <c r="C805" s="112"/>
      <c r="D805" s="112"/>
      <c r="E805" s="114"/>
      <c r="F805" s="112"/>
      <c r="G805" s="109"/>
      <c r="I805" s="112"/>
      <c r="J805" s="112"/>
      <c r="K805" s="112"/>
      <c r="L805" s="112"/>
      <c r="M805" s="109"/>
    </row>
    <row r="806" spans="1:13">
      <c r="A806" s="109"/>
      <c r="B806" s="113"/>
      <c r="C806" s="112"/>
      <c r="D806" s="112"/>
      <c r="E806" s="114"/>
      <c r="F806" s="112"/>
      <c r="G806" s="109"/>
      <c r="I806" s="112"/>
      <c r="J806" s="112"/>
      <c r="K806" s="112"/>
      <c r="L806" s="112"/>
      <c r="M806" s="109"/>
    </row>
    <row r="807" spans="1:13">
      <c r="A807" s="109"/>
      <c r="B807" s="113"/>
      <c r="C807" s="112"/>
      <c r="D807" s="112"/>
      <c r="E807" s="114"/>
      <c r="F807" s="112"/>
      <c r="G807" s="109"/>
      <c r="I807" s="112"/>
      <c r="J807" s="112"/>
      <c r="K807" s="112"/>
      <c r="L807" s="112"/>
      <c r="M807" s="109"/>
    </row>
    <row r="808" spans="1:13">
      <c r="A808" s="109"/>
      <c r="B808" s="113"/>
      <c r="C808" s="112"/>
      <c r="D808" s="112"/>
      <c r="E808" s="114"/>
      <c r="F808" s="112"/>
      <c r="G808" s="109"/>
      <c r="I808" s="112"/>
      <c r="J808" s="112"/>
      <c r="K808" s="112"/>
      <c r="L808" s="112"/>
      <c r="M808" s="109"/>
    </row>
    <row r="809" spans="1:13">
      <c r="A809" s="109"/>
      <c r="B809" s="113"/>
      <c r="C809" s="112"/>
      <c r="D809" s="112"/>
      <c r="E809" s="114"/>
      <c r="F809" s="112"/>
      <c r="G809" s="109"/>
      <c r="I809" s="112"/>
      <c r="J809" s="112"/>
      <c r="K809" s="112"/>
      <c r="L809" s="112"/>
      <c r="M809" s="109"/>
    </row>
    <row r="810" spans="1:13">
      <c r="A810" s="109"/>
      <c r="B810" s="113"/>
      <c r="C810" s="112"/>
      <c r="D810" s="112"/>
      <c r="E810" s="114"/>
      <c r="F810" s="112"/>
      <c r="G810" s="109"/>
      <c r="I810" s="112"/>
      <c r="J810" s="112"/>
      <c r="K810" s="112"/>
      <c r="L810" s="112"/>
      <c r="M810" s="109"/>
    </row>
    <row r="811" spans="1:13">
      <c r="A811" s="109"/>
      <c r="B811" s="113"/>
      <c r="C811" s="112"/>
      <c r="D811" s="112"/>
      <c r="E811" s="114"/>
      <c r="F811" s="112"/>
      <c r="G811" s="109"/>
      <c r="I811" s="112"/>
      <c r="J811" s="112"/>
      <c r="K811" s="112"/>
      <c r="L811" s="112"/>
      <c r="M811" s="109"/>
    </row>
    <row r="812" spans="1:13">
      <c r="A812" s="109"/>
      <c r="B812" s="113"/>
      <c r="C812" s="112"/>
      <c r="D812" s="112"/>
      <c r="E812" s="114"/>
      <c r="F812" s="112"/>
      <c r="G812" s="109"/>
      <c r="I812" s="112"/>
      <c r="J812" s="112"/>
      <c r="K812" s="112"/>
      <c r="L812" s="112"/>
      <c r="M812" s="109"/>
    </row>
    <row r="813" spans="1:13">
      <c r="A813" s="109"/>
      <c r="B813" s="113"/>
      <c r="C813" s="112"/>
      <c r="D813" s="112"/>
      <c r="E813" s="114"/>
      <c r="F813" s="112"/>
      <c r="G813" s="109"/>
      <c r="I813" s="112"/>
      <c r="J813" s="112"/>
      <c r="K813" s="112"/>
      <c r="L813" s="112"/>
      <c r="M813" s="109"/>
    </row>
    <row r="814" spans="1:13">
      <c r="A814" s="109"/>
      <c r="B814" s="113"/>
      <c r="C814" s="112"/>
      <c r="D814" s="112"/>
      <c r="E814" s="114"/>
      <c r="F814" s="112"/>
      <c r="G814" s="109"/>
      <c r="I814" s="112"/>
      <c r="J814" s="112"/>
      <c r="K814" s="112"/>
      <c r="L814" s="112"/>
      <c r="M814" s="109"/>
    </row>
    <row r="815" spans="1:13">
      <c r="A815" s="109"/>
      <c r="B815" s="113"/>
      <c r="C815" s="112"/>
      <c r="D815" s="112"/>
      <c r="E815" s="114"/>
      <c r="F815" s="112"/>
      <c r="G815" s="109"/>
      <c r="I815" s="112"/>
      <c r="J815" s="112"/>
      <c r="K815" s="112"/>
      <c r="L815" s="112"/>
      <c r="M815" s="109"/>
    </row>
    <row r="816" spans="1:13">
      <c r="A816" s="109"/>
      <c r="B816" s="113"/>
      <c r="C816" s="112"/>
      <c r="D816" s="112"/>
      <c r="E816" s="114"/>
      <c r="F816" s="112"/>
      <c r="G816" s="109"/>
      <c r="I816" s="112"/>
      <c r="J816" s="112"/>
      <c r="K816" s="112"/>
      <c r="L816" s="112"/>
      <c r="M816" s="109"/>
    </row>
    <row r="817" spans="1:13">
      <c r="A817" s="109"/>
      <c r="B817" s="113"/>
      <c r="C817" s="112"/>
      <c r="D817" s="112"/>
      <c r="E817" s="114"/>
      <c r="F817" s="112"/>
      <c r="G817" s="109"/>
      <c r="I817" s="112"/>
      <c r="J817" s="112"/>
      <c r="K817" s="112"/>
      <c r="L817" s="112"/>
      <c r="M817" s="109"/>
    </row>
    <row r="818" spans="1:13">
      <c r="A818" s="109"/>
      <c r="B818" s="113"/>
      <c r="C818" s="112"/>
      <c r="D818" s="112"/>
      <c r="E818" s="114"/>
      <c r="F818" s="112"/>
      <c r="G818" s="109"/>
      <c r="I818" s="112"/>
      <c r="J818" s="112"/>
      <c r="K818" s="112"/>
      <c r="L818" s="112"/>
      <c r="M818" s="109"/>
    </row>
    <row r="819" spans="1:13">
      <c r="A819" s="109"/>
      <c r="B819" s="113"/>
      <c r="C819" s="112"/>
      <c r="D819" s="112"/>
      <c r="E819" s="114"/>
      <c r="F819" s="112"/>
      <c r="G819" s="109"/>
      <c r="I819" s="112"/>
      <c r="J819" s="112"/>
      <c r="K819" s="112"/>
      <c r="L819" s="112"/>
      <c r="M819" s="109"/>
    </row>
    <row r="820" spans="1:13">
      <c r="A820" s="109"/>
      <c r="B820" s="113"/>
      <c r="C820" s="112"/>
      <c r="D820" s="112"/>
      <c r="E820" s="114"/>
      <c r="F820" s="112"/>
      <c r="G820" s="109"/>
      <c r="I820" s="112"/>
      <c r="J820" s="112"/>
      <c r="K820" s="112"/>
      <c r="L820" s="112"/>
      <c r="M820" s="109"/>
    </row>
    <row r="821" spans="1:13">
      <c r="A821" s="109"/>
      <c r="B821" s="113"/>
      <c r="C821" s="112"/>
      <c r="D821" s="112"/>
      <c r="E821" s="114"/>
      <c r="F821" s="112"/>
      <c r="G821" s="109"/>
      <c r="I821" s="112"/>
      <c r="J821" s="112"/>
      <c r="K821" s="112"/>
      <c r="L821" s="112"/>
      <c r="M821" s="109"/>
    </row>
    <row r="822" spans="1:13">
      <c r="A822" s="109"/>
      <c r="B822" s="113"/>
      <c r="C822" s="112"/>
      <c r="D822" s="112"/>
      <c r="E822" s="114"/>
      <c r="F822" s="112"/>
      <c r="G822" s="109"/>
      <c r="I822" s="112"/>
      <c r="J822" s="112"/>
      <c r="K822" s="112"/>
      <c r="L822" s="112"/>
      <c r="M822" s="109"/>
    </row>
    <row r="823" spans="1:13">
      <c r="A823" s="109"/>
      <c r="B823" s="113"/>
      <c r="C823" s="112"/>
      <c r="D823" s="112"/>
      <c r="E823" s="114"/>
      <c r="F823" s="112"/>
      <c r="G823" s="109"/>
      <c r="I823" s="112"/>
      <c r="J823" s="112"/>
      <c r="K823" s="112"/>
      <c r="L823" s="112"/>
      <c r="M823" s="109"/>
    </row>
    <row r="824" spans="1:13">
      <c r="A824" s="109"/>
      <c r="B824" s="113"/>
      <c r="C824" s="112"/>
      <c r="D824" s="112"/>
      <c r="E824" s="114"/>
      <c r="F824" s="112"/>
      <c r="G824" s="109"/>
      <c r="I824" s="112"/>
      <c r="J824" s="112"/>
      <c r="K824" s="112"/>
      <c r="L824" s="112"/>
      <c r="M824" s="109"/>
    </row>
    <row r="825" spans="1:13">
      <c r="A825" s="109"/>
      <c r="B825" s="113"/>
      <c r="C825" s="112"/>
      <c r="D825" s="112"/>
      <c r="E825" s="114"/>
      <c r="F825" s="112"/>
      <c r="G825" s="109"/>
      <c r="I825" s="112"/>
      <c r="J825" s="112"/>
      <c r="K825" s="112"/>
      <c r="L825" s="112"/>
      <c r="M825" s="109"/>
    </row>
    <row r="826" spans="1:13">
      <c r="A826" s="109"/>
      <c r="B826" s="113"/>
      <c r="C826" s="112"/>
      <c r="D826" s="112"/>
      <c r="E826" s="114"/>
      <c r="F826" s="112"/>
      <c r="G826" s="109"/>
      <c r="I826" s="112"/>
      <c r="J826" s="112"/>
      <c r="K826" s="112"/>
      <c r="L826" s="112"/>
      <c r="M826" s="109"/>
    </row>
    <row r="827" spans="1:13">
      <c r="A827" s="109"/>
      <c r="B827" s="113"/>
      <c r="C827" s="112"/>
      <c r="D827" s="112"/>
      <c r="E827" s="114"/>
      <c r="F827" s="112"/>
      <c r="G827" s="109"/>
      <c r="I827" s="112"/>
      <c r="J827" s="112"/>
      <c r="K827" s="112"/>
      <c r="L827" s="112"/>
      <c r="M827" s="109"/>
    </row>
    <row r="828" spans="1:13">
      <c r="A828" s="109"/>
      <c r="B828" s="113"/>
      <c r="C828" s="112"/>
      <c r="D828" s="112"/>
      <c r="E828" s="114"/>
      <c r="F828" s="112"/>
      <c r="G828" s="109"/>
      <c r="I828" s="112"/>
      <c r="J828" s="112"/>
      <c r="K828" s="112"/>
      <c r="L828" s="112"/>
      <c r="M828" s="109"/>
    </row>
    <row r="829" spans="1:13">
      <c r="A829" s="109"/>
      <c r="B829" s="113"/>
      <c r="C829" s="112"/>
      <c r="D829" s="112"/>
      <c r="E829" s="114"/>
      <c r="F829" s="112"/>
      <c r="G829" s="109"/>
      <c r="I829" s="112"/>
      <c r="J829" s="112"/>
      <c r="K829" s="112"/>
      <c r="L829" s="112"/>
      <c r="M829" s="109"/>
    </row>
    <row r="830" spans="1:13">
      <c r="A830" s="109"/>
      <c r="B830" s="113"/>
      <c r="C830" s="112"/>
      <c r="D830" s="112"/>
      <c r="E830" s="114"/>
      <c r="F830" s="112"/>
      <c r="G830" s="109"/>
      <c r="I830" s="112"/>
      <c r="J830" s="112"/>
      <c r="K830" s="112"/>
      <c r="L830" s="112"/>
      <c r="M830" s="109"/>
    </row>
    <row r="831" spans="1:13">
      <c r="A831" s="109"/>
      <c r="B831" s="113"/>
      <c r="C831" s="112"/>
      <c r="D831" s="112"/>
      <c r="E831" s="114"/>
      <c r="F831" s="112"/>
      <c r="G831" s="109"/>
      <c r="I831" s="112"/>
      <c r="J831" s="112"/>
      <c r="K831" s="112"/>
      <c r="L831" s="112"/>
      <c r="M831" s="109"/>
    </row>
    <row r="832" spans="1:13">
      <c r="A832" s="109"/>
      <c r="B832" s="113"/>
      <c r="C832" s="112"/>
      <c r="D832" s="112"/>
      <c r="E832" s="114"/>
      <c r="F832" s="112"/>
      <c r="G832" s="109"/>
      <c r="I832" s="112"/>
      <c r="J832" s="112"/>
      <c r="K832" s="112"/>
      <c r="L832" s="112"/>
      <c r="M832" s="109"/>
    </row>
    <row r="833" spans="1:13">
      <c r="A833" s="109"/>
      <c r="B833" s="113"/>
      <c r="C833" s="112"/>
      <c r="D833" s="112"/>
      <c r="E833" s="114"/>
      <c r="F833" s="112"/>
      <c r="G833" s="109"/>
      <c r="I833" s="112"/>
      <c r="J833" s="112"/>
      <c r="K833" s="112"/>
      <c r="L833" s="112"/>
      <c r="M833" s="109"/>
    </row>
    <row r="834" spans="1:13">
      <c r="A834" s="109"/>
      <c r="B834" s="113"/>
      <c r="C834" s="112"/>
      <c r="D834" s="112"/>
      <c r="E834" s="114"/>
      <c r="F834" s="112"/>
      <c r="G834" s="109"/>
      <c r="I834" s="112"/>
      <c r="J834" s="112"/>
      <c r="K834" s="112"/>
      <c r="L834" s="112"/>
      <c r="M834" s="109"/>
    </row>
    <row r="835" spans="1:13">
      <c r="A835" s="109"/>
      <c r="B835" s="113"/>
      <c r="C835" s="112"/>
      <c r="D835" s="112"/>
      <c r="E835" s="114"/>
      <c r="F835" s="112"/>
      <c r="G835" s="109"/>
      <c r="I835" s="112"/>
      <c r="J835" s="112"/>
      <c r="K835" s="112"/>
      <c r="L835" s="112"/>
      <c r="M835" s="109"/>
    </row>
    <row r="836" spans="1:13">
      <c r="A836" s="109"/>
      <c r="B836" s="113"/>
      <c r="C836" s="112"/>
      <c r="D836" s="112"/>
      <c r="E836" s="114"/>
      <c r="F836" s="112"/>
      <c r="G836" s="109"/>
      <c r="I836" s="112"/>
      <c r="J836" s="112"/>
      <c r="K836" s="112"/>
      <c r="L836" s="112"/>
      <c r="M836" s="109"/>
    </row>
    <row r="837" spans="1:13">
      <c r="A837" s="109"/>
      <c r="B837" s="113"/>
      <c r="C837" s="112"/>
      <c r="D837" s="112"/>
      <c r="E837" s="114"/>
      <c r="F837" s="112"/>
      <c r="G837" s="109"/>
      <c r="I837" s="112"/>
      <c r="J837" s="112"/>
      <c r="K837" s="112"/>
      <c r="L837" s="112"/>
      <c r="M837" s="109"/>
    </row>
    <row r="838" spans="1:13">
      <c r="A838" s="109"/>
      <c r="B838" s="113"/>
      <c r="C838" s="112"/>
      <c r="D838" s="112"/>
      <c r="E838" s="114"/>
      <c r="F838" s="112"/>
      <c r="G838" s="109"/>
      <c r="I838" s="112"/>
      <c r="J838" s="112"/>
      <c r="K838" s="112"/>
      <c r="L838" s="112"/>
      <c r="M838" s="109"/>
    </row>
    <row r="839" spans="1:13">
      <c r="A839" s="109"/>
      <c r="B839" s="113"/>
      <c r="C839" s="112"/>
      <c r="D839" s="112"/>
      <c r="E839" s="114"/>
      <c r="F839" s="112"/>
      <c r="G839" s="109"/>
      <c r="I839" s="112"/>
      <c r="J839" s="112"/>
      <c r="K839" s="112"/>
      <c r="L839" s="112"/>
      <c r="M839" s="109"/>
    </row>
    <row r="840" spans="1:13">
      <c r="A840" s="109"/>
      <c r="B840" s="113"/>
      <c r="C840" s="112"/>
      <c r="D840" s="112"/>
      <c r="E840" s="114"/>
      <c r="F840" s="112"/>
      <c r="G840" s="109"/>
      <c r="I840" s="112"/>
      <c r="J840" s="112"/>
      <c r="K840" s="112"/>
      <c r="L840" s="112"/>
      <c r="M840" s="109"/>
    </row>
    <row r="841" spans="1:13">
      <c r="A841" s="109"/>
      <c r="B841" s="113"/>
      <c r="C841" s="112"/>
      <c r="D841" s="112"/>
      <c r="E841" s="114"/>
      <c r="F841" s="112"/>
      <c r="G841" s="109"/>
      <c r="I841" s="112"/>
      <c r="J841" s="112"/>
      <c r="K841" s="112"/>
      <c r="L841" s="112"/>
      <c r="M841" s="109"/>
    </row>
    <row r="842" spans="1:13">
      <c r="A842" s="109"/>
      <c r="B842" s="113"/>
      <c r="C842" s="112"/>
      <c r="D842" s="112"/>
      <c r="E842" s="114"/>
      <c r="F842" s="112"/>
      <c r="G842" s="109"/>
      <c r="I842" s="112"/>
      <c r="J842" s="112"/>
      <c r="K842" s="112"/>
      <c r="L842" s="112"/>
      <c r="M842" s="109"/>
    </row>
    <row r="843" spans="1:13">
      <c r="A843" s="109"/>
      <c r="B843" s="113"/>
      <c r="C843" s="112"/>
      <c r="D843" s="112"/>
      <c r="E843" s="114"/>
      <c r="F843" s="112"/>
      <c r="G843" s="109"/>
      <c r="I843" s="112"/>
      <c r="J843" s="112"/>
      <c r="K843" s="112"/>
      <c r="L843" s="112"/>
      <c r="M843" s="109"/>
    </row>
    <row r="844" spans="1:13">
      <c r="A844" s="109"/>
      <c r="B844" s="113"/>
      <c r="C844" s="112"/>
      <c r="D844" s="112"/>
      <c r="E844" s="114"/>
      <c r="F844" s="112"/>
      <c r="G844" s="109"/>
      <c r="I844" s="112"/>
      <c r="J844" s="112"/>
      <c r="K844" s="112"/>
      <c r="L844" s="112"/>
      <c r="M844" s="109"/>
    </row>
    <row r="845" spans="1:13">
      <c r="A845" s="109"/>
      <c r="B845" s="113"/>
      <c r="C845" s="112"/>
      <c r="D845" s="112"/>
      <c r="E845" s="114"/>
      <c r="F845" s="112"/>
      <c r="G845" s="109"/>
      <c r="I845" s="112"/>
      <c r="J845" s="112"/>
      <c r="K845" s="112"/>
      <c r="L845" s="112"/>
      <c r="M845" s="109"/>
    </row>
    <row r="846" spans="1:13">
      <c r="A846" s="109"/>
      <c r="B846" s="113"/>
      <c r="C846" s="112"/>
      <c r="D846" s="112"/>
      <c r="E846" s="114"/>
      <c r="F846" s="112"/>
      <c r="G846" s="109"/>
      <c r="I846" s="112"/>
      <c r="J846" s="112"/>
      <c r="K846" s="112"/>
      <c r="L846" s="112"/>
      <c r="M846" s="109"/>
    </row>
    <row r="847" spans="1:13">
      <c r="A847" s="109"/>
      <c r="B847" s="113"/>
      <c r="C847" s="112"/>
      <c r="D847" s="112"/>
      <c r="E847" s="114"/>
      <c r="F847" s="112"/>
      <c r="G847" s="109"/>
      <c r="I847" s="112"/>
      <c r="J847" s="112"/>
      <c r="K847" s="112"/>
      <c r="L847" s="112"/>
      <c r="M847" s="109"/>
    </row>
    <row r="848" spans="1:13">
      <c r="A848" s="109"/>
      <c r="B848" s="113"/>
      <c r="C848" s="112"/>
      <c r="D848" s="112"/>
      <c r="E848" s="114"/>
      <c r="F848" s="112"/>
      <c r="G848" s="109"/>
      <c r="I848" s="112"/>
      <c r="J848" s="112"/>
      <c r="K848" s="112"/>
      <c r="L848" s="112"/>
      <c r="M848" s="109"/>
    </row>
    <row r="849" spans="1:13">
      <c r="A849" s="109"/>
      <c r="B849" s="113"/>
      <c r="C849" s="112"/>
      <c r="D849" s="112"/>
      <c r="E849" s="114"/>
      <c r="F849" s="112"/>
      <c r="G849" s="109"/>
      <c r="I849" s="112"/>
      <c r="J849" s="112"/>
      <c r="K849" s="112"/>
      <c r="L849" s="112"/>
      <c r="M849" s="109"/>
    </row>
    <row r="850" spans="1:13">
      <c r="A850" s="109"/>
      <c r="B850" s="113"/>
      <c r="C850" s="112"/>
      <c r="D850" s="112"/>
      <c r="E850" s="114"/>
      <c r="F850" s="112"/>
      <c r="G850" s="109"/>
      <c r="I850" s="112"/>
      <c r="J850" s="112"/>
      <c r="K850" s="112"/>
      <c r="L850" s="112"/>
      <c r="M850" s="109"/>
    </row>
    <row r="851" spans="1:13">
      <c r="A851" s="109"/>
      <c r="B851" s="113"/>
      <c r="C851" s="112"/>
      <c r="D851" s="112"/>
      <c r="E851" s="114"/>
      <c r="F851" s="112"/>
      <c r="G851" s="109"/>
      <c r="I851" s="112"/>
      <c r="J851" s="112"/>
      <c r="K851" s="112"/>
      <c r="L851" s="112"/>
      <c r="M851" s="109"/>
    </row>
    <row r="852" spans="1:13">
      <c r="A852" s="109"/>
      <c r="B852" s="113"/>
      <c r="C852" s="112"/>
      <c r="D852" s="112"/>
      <c r="E852" s="114"/>
      <c r="F852" s="112"/>
      <c r="G852" s="109"/>
      <c r="I852" s="112"/>
      <c r="J852" s="112"/>
      <c r="K852" s="112"/>
      <c r="L852" s="112"/>
      <c r="M852" s="109"/>
    </row>
    <row r="853" spans="1:13">
      <c r="A853" s="109"/>
      <c r="B853" s="113"/>
      <c r="C853" s="112"/>
      <c r="D853" s="112"/>
      <c r="E853" s="114"/>
      <c r="F853" s="112"/>
      <c r="G853" s="109"/>
      <c r="I853" s="112"/>
      <c r="J853" s="112"/>
      <c r="K853" s="112"/>
      <c r="L853" s="112"/>
      <c r="M853" s="109"/>
    </row>
    <row r="854" spans="1:13">
      <c r="A854" s="109"/>
      <c r="B854" s="113"/>
      <c r="C854" s="112"/>
      <c r="D854" s="112"/>
      <c r="E854" s="114"/>
      <c r="F854" s="112"/>
      <c r="G854" s="109"/>
      <c r="I854" s="112"/>
      <c r="J854" s="112"/>
      <c r="K854" s="112"/>
      <c r="L854" s="112"/>
      <c r="M854" s="109"/>
    </row>
    <row r="855" spans="1:13">
      <c r="A855" s="109"/>
      <c r="B855" s="113"/>
      <c r="C855" s="112"/>
      <c r="D855" s="112"/>
      <c r="E855" s="114"/>
      <c r="F855" s="112"/>
      <c r="G855" s="109"/>
      <c r="I855" s="112"/>
      <c r="J855" s="112"/>
      <c r="K855" s="112"/>
      <c r="L855" s="112"/>
      <c r="M855" s="109"/>
    </row>
    <row r="856" spans="1:13">
      <c r="A856" s="109"/>
      <c r="B856" s="113"/>
      <c r="C856" s="112"/>
      <c r="D856" s="112"/>
      <c r="E856" s="114"/>
      <c r="F856" s="112"/>
      <c r="G856" s="109"/>
      <c r="I856" s="112"/>
      <c r="J856" s="112"/>
      <c r="K856" s="112"/>
      <c r="L856" s="112"/>
      <c r="M856" s="109"/>
    </row>
    <row r="857" spans="1:13">
      <c r="A857" s="109"/>
      <c r="B857" s="113"/>
      <c r="C857" s="112"/>
      <c r="D857" s="112"/>
      <c r="E857" s="114"/>
      <c r="F857" s="112"/>
      <c r="G857" s="109"/>
      <c r="I857" s="112"/>
      <c r="J857" s="112"/>
      <c r="K857" s="112"/>
      <c r="L857" s="112"/>
      <c r="M857" s="109"/>
    </row>
    <row r="858" spans="1:13">
      <c r="A858" s="109"/>
      <c r="B858" s="113"/>
      <c r="C858" s="112"/>
      <c r="D858" s="112"/>
      <c r="E858" s="114"/>
      <c r="F858" s="112"/>
      <c r="G858" s="109"/>
      <c r="I858" s="112"/>
      <c r="J858" s="112"/>
      <c r="K858" s="112"/>
      <c r="L858" s="112"/>
      <c r="M858" s="109"/>
    </row>
    <row r="859" spans="1:13">
      <c r="A859" s="109"/>
      <c r="B859" s="113"/>
      <c r="C859" s="112"/>
      <c r="D859" s="112"/>
      <c r="E859" s="114"/>
      <c r="F859" s="112"/>
      <c r="G859" s="109"/>
      <c r="I859" s="112"/>
      <c r="J859" s="112"/>
      <c r="K859" s="112"/>
      <c r="L859" s="112"/>
      <c r="M859" s="109"/>
    </row>
    <row r="860" spans="1:13">
      <c r="A860" s="109"/>
      <c r="B860" s="113"/>
      <c r="C860" s="112"/>
      <c r="D860" s="112"/>
      <c r="E860" s="114"/>
      <c r="F860" s="112"/>
      <c r="G860" s="109"/>
      <c r="I860" s="112"/>
      <c r="J860" s="112"/>
      <c r="K860" s="112"/>
      <c r="L860" s="112"/>
      <c r="M860" s="109"/>
    </row>
    <row r="861" spans="1:13">
      <c r="A861" s="109"/>
      <c r="B861" s="113"/>
      <c r="C861" s="112"/>
      <c r="D861" s="112"/>
      <c r="E861" s="114"/>
      <c r="F861" s="112"/>
      <c r="G861" s="109"/>
      <c r="I861" s="112"/>
      <c r="J861" s="112"/>
      <c r="K861" s="112"/>
      <c r="L861" s="112"/>
      <c r="M861" s="109"/>
    </row>
    <row r="862" spans="1:13">
      <c r="A862" s="109"/>
      <c r="B862" s="113"/>
      <c r="C862" s="112"/>
      <c r="D862" s="112"/>
      <c r="E862" s="114"/>
      <c r="F862" s="112"/>
      <c r="G862" s="109"/>
      <c r="I862" s="112"/>
      <c r="J862" s="112"/>
      <c r="K862" s="112"/>
      <c r="L862" s="112"/>
      <c r="M862" s="109"/>
    </row>
    <row r="863" spans="1:13">
      <c r="A863" s="109"/>
      <c r="B863" s="113"/>
      <c r="C863" s="112"/>
      <c r="D863" s="112"/>
      <c r="E863" s="114"/>
      <c r="F863" s="112"/>
      <c r="G863" s="109"/>
      <c r="I863" s="112"/>
      <c r="J863" s="112"/>
      <c r="K863" s="112"/>
      <c r="L863" s="112"/>
      <c r="M863" s="109"/>
    </row>
    <row r="864" spans="1:13">
      <c r="A864" s="109"/>
      <c r="B864" s="113"/>
      <c r="C864" s="112"/>
      <c r="D864" s="112"/>
      <c r="E864" s="114"/>
      <c r="F864" s="112"/>
      <c r="G864" s="109"/>
      <c r="I864" s="112"/>
      <c r="J864" s="112"/>
      <c r="K864" s="112"/>
      <c r="L864" s="112"/>
      <c r="M864" s="109"/>
    </row>
    <row r="865" spans="1:13">
      <c r="A865" s="109"/>
      <c r="B865" s="113"/>
      <c r="C865" s="112"/>
      <c r="D865" s="112"/>
      <c r="E865" s="114"/>
      <c r="F865" s="112"/>
      <c r="G865" s="109"/>
      <c r="I865" s="112"/>
      <c r="J865" s="112"/>
      <c r="K865" s="112"/>
      <c r="L865" s="112"/>
      <c r="M865" s="109"/>
    </row>
    <row r="866" spans="1:13">
      <c r="A866" s="109"/>
      <c r="B866" s="113"/>
      <c r="C866" s="112"/>
      <c r="D866" s="112"/>
      <c r="E866" s="114"/>
      <c r="F866" s="112"/>
      <c r="G866" s="109"/>
      <c r="I866" s="112"/>
      <c r="J866" s="112"/>
      <c r="K866" s="112"/>
      <c r="L866" s="112"/>
      <c r="M866" s="109"/>
    </row>
    <row r="867" spans="1:13">
      <c r="A867" s="109"/>
      <c r="B867" s="113"/>
      <c r="C867" s="112"/>
      <c r="D867" s="112"/>
      <c r="E867" s="114"/>
      <c r="F867" s="112"/>
      <c r="G867" s="109"/>
      <c r="I867" s="112"/>
      <c r="J867" s="112"/>
      <c r="K867" s="112"/>
      <c r="L867" s="112"/>
      <c r="M867" s="109"/>
    </row>
    <row r="868" spans="1:13">
      <c r="A868" s="109"/>
      <c r="B868" s="113"/>
      <c r="C868" s="112"/>
      <c r="D868" s="112"/>
      <c r="E868" s="114"/>
      <c r="F868" s="112"/>
      <c r="G868" s="109"/>
      <c r="I868" s="112"/>
      <c r="J868" s="112"/>
      <c r="K868" s="112"/>
      <c r="L868" s="112"/>
      <c r="M868" s="109"/>
    </row>
    <row r="869" spans="1:13">
      <c r="A869" s="109"/>
      <c r="B869" s="113"/>
      <c r="C869" s="112"/>
      <c r="D869" s="112"/>
      <c r="E869" s="114"/>
      <c r="F869" s="112"/>
      <c r="G869" s="109"/>
      <c r="I869" s="112"/>
      <c r="J869" s="112"/>
      <c r="K869" s="112"/>
      <c r="L869" s="112"/>
      <c r="M869" s="109"/>
    </row>
    <row r="870" spans="1:13">
      <c r="A870" s="109"/>
      <c r="B870" s="113"/>
      <c r="C870" s="112"/>
      <c r="D870" s="112"/>
      <c r="E870" s="114"/>
      <c r="F870" s="112"/>
      <c r="G870" s="109"/>
      <c r="I870" s="112"/>
      <c r="J870" s="112"/>
      <c r="K870" s="112"/>
      <c r="L870" s="112"/>
      <c r="M870" s="109"/>
    </row>
    <row r="871" spans="1:13">
      <c r="A871" s="109"/>
      <c r="B871" s="113"/>
      <c r="C871" s="112"/>
      <c r="D871" s="112"/>
      <c r="E871" s="114"/>
      <c r="F871" s="112"/>
      <c r="G871" s="109"/>
      <c r="I871" s="112"/>
      <c r="J871" s="112"/>
      <c r="K871" s="112"/>
      <c r="L871" s="112"/>
      <c r="M871" s="109"/>
    </row>
    <row r="872" spans="1:13">
      <c r="A872" s="109"/>
      <c r="B872" s="113"/>
      <c r="C872" s="112"/>
      <c r="D872" s="112"/>
      <c r="E872" s="114"/>
      <c r="F872" s="112"/>
      <c r="G872" s="109"/>
      <c r="I872" s="112"/>
      <c r="J872" s="112"/>
      <c r="K872" s="112"/>
      <c r="L872" s="112"/>
      <c r="M872" s="109"/>
    </row>
    <row r="873" spans="1:13">
      <c r="A873" s="109"/>
      <c r="B873" s="113"/>
      <c r="C873" s="112"/>
      <c r="D873" s="112"/>
      <c r="E873" s="114"/>
      <c r="F873" s="112"/>
      <c r="G873" s="109"/>
      <c r="I873" s="112"/>
      <c r="J873" s="112"/>
      <c r="K873" s="112"/>
      <c r="L873" s="112"/>
      <c r="M873" s="109"/>
    </row>
    <row r="874" spans="1:13">
      <c r="A874" s="109"/>
      <c r="B874" s="113"/>
      <c r="C874" s="112"/>
      <c r="D874" s="112"/>
      <c r="E874" s="114"/>
      <c r="F874" s="112"/>
      <c r="G874" s="109"/>
      <c r="I874" s="112"/>
      <c r="J874" s="112"/>
      <c r="K874" s="112"/>
      <c r="L874" s="112"/>
      <c r="M874" s="109"/>
    </row>
    <row r="875" spans="1:13">
      <c r="A875" s="109"/>
      <c r="B875" s="113"/>
      <c r="C875" s="112"/>
      <c r="D875" s="112"/>
      <c r="E875" s="114"/>
      <c r="F875" s="112"/>
      <c r="G875" s="109"/>
      <c r="I875" s="112"/>
      <c r="J875" s="112"/>
      <c r="K875" s="112"/>
      <c r="L875" s="112"/>
      <c r="M875" s="109"/>
    </row>
    <row r="876" spans="1:13">
      <c r="A876" s="109"/>
      <c r="B876" s="113"/>
      <c r="C876" s="112"/>
      <c r="D876" s="112"/>
      <c r="E876" s="114"/>
      <c r="F876" s="112"/>
      <c r="G876" s="109"/>
      <c r="I876" s="112"/>
      <c r="J876" s="112"/>
      <c r="K876" s="112"/>
      <c r="L876" s="112"/>
      <c r="M876" s="109"/>
    </row>
    <row r="877" spans="1:13">
      <c r="A877" s="109"/>
      <c r="B877" s="113"/>
      <c r="C877" s="112"/>
      <c r="D877" s="112"/>
      <c r="E877" s="114"/>
      <c r="F877" s="112"/>
      <c r="G877" s="109"/>
      <c r="I877" s="112"/>
      <c r="J877" s="112"/>
      <c r="K877" s="112"/>
      <c r="L877" s="112"/>
      <c r="M877" s="109"/>
    </row>
    <row r="878" spans="1:13">
      <c r="A878" s="109"/>
      <c r="B878" s="113"/>
      <c r="C878" s="112"/>
      <c r="D878" s="112"/>
      <c r="E878" s="114"/>
      <c r="F878" s="112"/>
      <c r="G878" s="109"/>
      <c r="I878" s="112"/>
      <c r="J878" s="112"/>
      <c r="K878" s="112"/>
      <c r="L878" s="112"/>
      <c r="M878" s="109"/>
    </row>
    <row r="879" spans="1:13">
      <c r="A879" s="109"/>
      <c r="B879" s="113"/>
      <c r="C879" s="112"/>
      <c r="D879" s="112"/>
      <c r="E879" s="114"/>
      <c r="F879" s="112"/>
      <c r="G879" s="109"/>
      <c r="I879" s="112"/>
      <c r="J879" s="112"/>
      <c r="K879" s="112"/>
      <c r="L879" s="112"/>
      <c r="M879" s="109"/>
    </row>
    <row r="880" spans="1:13">
      <c r="A880" s="109"/>
      <c r="B880" s="113"/>
      <c r="C880" s="112"/>
      <c r="D880" s="112"/>
      <c r="E880" s="114"/>
      <c r="F880" s="112"/>
      <c r="G880" s="109"/>
      <c r="I880" s="112"/>
      <c r="J880" s="112"/>
      <c r="K880" s="112"/>
      <c r="L880" s="112"/>
      <c r="M880" s="109"/>
    </row>
    <row r="881" spans="1:13">
      <c r="A881" s="109"/>
      <c r="B881" s="113"/>
      <c r="C881" s="112"/>
      <c r="D881" s="112"/>
      <c r="E881" s="114"/>
      <c r="F881" s="112"/>
      <c r="G881" s="109"/>
      <c r="I881" s="112"/>
      <c r="J881" s="112"/>
      <c r="K881" s="112"/>
      <c r="L881" s="112"/>
      <c r="M881" s="109"/>
    </row>
    <row r="882" spans="1:13">
      <c r="A882" s="109"/>
      <c r="B882" s="113"/>
      <c r="C882" s="112"/>
      <c r="D882" s="112"/>
      <c r="E882" s="114"/>
      <c r="F882" s="112"/>
      <c r="G882" s="109"/>
      <c r="I882" s="112"/>
      <c r="J882" s="112"/>
      <c r="K882" s="112"/>
      <c r="L882" s="112"/>
      <c r="M882" s="109"/>
    </row>
    <row r="883" spans="1:13">
      <c r="A883" s="109"/>
      <c r="B883" s="113"/>
      <c r="C883" s="112"/>
      <c r="D883" s="112"/>
      <c r="E883" s="114"/>
      <c r="F883" s="112"/>
      <c r="G883" s="109"/>
      <c r="I883" s="112"/>
      <c r="J883" s="112"/>
      <c r="K883" s="112"/>
      <c r="L883" s="112"/>
      <c r="M883" s="109"/>
    </row>
    <row r="884" spans="1:13">
      <c r="A884" s="109"/>
      <c r="B884" s="113"/>
      <c r="C884" s="112"/>
      <c r="D884" s="112"/>
      <c r="E884" s="114"/>
      <c r="F884" s="112"/>
      <c r="G884" s="109"/>
      <c r="I884" s="112"/>
      <c r="J884" s="112"/>
      <c r="K884" s="112"/>
      <c r="L884" s="112"/>
      <c r="M884" s="109"/>
    </row>
    <row r="885" spans="1:13">
      <c r="A885" s="109"/>
      <c r="B885" s="113"/>
      <c r="C885" s="112"/>
      <c r="D885" s="112"/>
      <c r="E885" s="114"/>
      <c r="F885" s="112"/>
      <c r="G885" s="109"/>
      <c r="I885" s="112"/>
      <c r="J885" s="112"/>
      <c r="K885" s="112"/>
      <c r="L885" s="112"/>
      <c r="M885" s="109"/>
    </row>
    <row r="886" spans="1:13">
      <c r="A886" s="109"/>
      <c r="B886" s="113"/>
      <c r="C886" s="112"/>
      <c r="D886" s="112"/>
      <c r="E886" s="114"/>
      <c r="F886" s="112"/>
      <c r="G886" s="109"/>
      <c r="I886" s="112"/>
      <c r="J886" s="112"/>
      <c r="K886" s="112"/>
      <c r="L886" s="112"/>
      <c r="M886" s="109"/>
    </row>
    <row r="887" spans="1:13">
      <c r="A887" s="109"/>
      <c r="B887" s="113"/>
      <c r="C887" s="112"/>
      <c r="D887" s="112"/>
      <c r="E887" s="114"/>
      <c r="F887" s="112"/>
      <c r="G887" s="109"/>
      <c r="I887" s="112"/>
      <c r="J887" s="112"/>
      <c r="K887" s="112"/>
      <c r="L887" s="112"/>
      <c r="M887" s="109"/>
    </row>
    <row r="888" spans="1:13">
      <c r="A888" s="109"/>
      <c r="B888" s="113"/>
      <c r="C888" s="112"/>
      <c r="D888" s="112"/>
      <c r="E888" s="114"/>
      <c r="F888" s="112"/>
      <c r="G888" s="109"/>
      <c r="I888" s="112"/>
      <c r="J888" s="112"/>
      <c r="K888" s="112"/>
      <c r="L888" s="112"/>
      <c r="M888" s="109"/>
    </row>
    <row r="889" spans="1:13">
      <c r="A889" s="109"/>
      <c r="B889" s="113"/>
      <c r="C889" s="112"/>
      <c r="D889" s="112"/>
      <c r="E889" s="114"/>
      <c r="F889" s="112"/>
      <c r="G889" s="109"/>
      <c r="I889" s="112"/>
      <c r="J889" s="112"/>
      <c r="K889" s="112"/>
      <c r="L889" s="112"/>
      <c r="M889" s="109"/>
    </row>
    <row r="890" spans="1:13">
      <c r="A890" s="109"/>
      <c r="B890" s="113"/>
      <c r="C890" s="112"/>
      <c r="D890" s="112"/>
      <c r="E890" s="114"/>
      <c r="F890" s="112"/>
      <c r="G890" s="109"/>
      <c r="I890" s="112"/>
      <c r="J890" s="112"/>
      <c r="K890" s="112"/>
      <c r="L890" s="112"/>
      <c r="M890" s="109"/>
    </row>
    <row r="891" spans="1:13">
      <c r="A891" s="109"/>
      <c r="B891" s="113"/>
      <c r="C891" s="112"/>
      <c r="D891" s="112"/>
      <c r="E891" s="114"/>
      <c r="F891" s="112"/>
      <c r="G891" s="109"/>
      <c r="I891" s="112"/>
      <c r="J891" s="112"/>
      <c r="K891" s="112"/>
      <c r="L891" s="112"/>
      <c r="M891" s="109"/>
    </row>
    <row r="892" spans="1:13">
      <c r="A892" s="109"/>
      <c r="B892" s="113"/>
      <c r="C892" s="112"/>
      <c r="D892" s="112"/>
      <c r="E892" s="114"/>
      <c r="F892" s="112"/>
      <c r="G892" s="109"/>
      <c r="I892" s="112"/>
      <c r="J892" s="112"/>
      <c r="K892" s="112"/>
      <c r="L892" s="112"/>
      <c r="M892" s="109"/>
    </row>
    <row r="893" spans="1:13">
      <c r="A893" s="109"/>
      <c r="B893" s="113"/>
      <c r="C893" s="112"/>
      <c r="D893" s="112"/>
      <c r="E893" s="114"/>
      <c r="F893" s="112"/>
      <c r="G893" s="109"/>
      <c r="I893" s="112"/>
      <c r="J893" s="112"/>
      <c r="K893" s="112"/>
      <c r="L893" s="112"/>
      <c r="M893" s="109"/>
    </row>
    <row r="894" spans="1:13">
      <c r="A894" s="109"/>
      <c r="B894" s="113"/>
      <c r="C894" s="112"/>
      <c r="D894" s="112"/>
      <c r="E894" s="114"/>
      <c r="F894" s="112"/>
      <c r="G894" s="109"/>
      <c r="I894" s="112"/>
      <c r="J894" s="112"/>
      <c r="K894" s="112"/>
      <c r="L894" s="112"/>
      <c r="M894" s="109"/>
    </row>
    <row r="895" spans="1:13">
      <c r="A895" s="109"/>
      <c r="B895" s="113"/>
      <c r="C895" s="112"/>
      <c r="D895" s="112"/>
      <c r="E895" s="114"/>
      <c r="F895" s="112"/>
      <c r="G895" s="109"/>
      <c r="I895" s="112"/>
      <c r="J895" s="112"/>
      <c r="K895" s="112"/>
      <c r="L895" s="112"/>
      <c r="M895" s="109"/>
    </row>
    <row r="896" spans="1:13">
      <c r="A896" s="109"/>
      <c r="B896" s="113"/>
      <c r="C896" s="112"/>
      <c r="D896" s="112"/>
      <c r="E896" s="114"/>
      <c r="F896" s="112"/>
      <c r="G896" s="109"/>
      <c r="I896" s="112"/>
      <c r="J896" s="112"/>
      <c r="K896" s="112"/>
      <c r="L896" s="112"/>
      <c r="M896" s="109"/>
    </row>
    <row r="897" spans="1:13">
      <c r="A897" s="109"/>
      <c r="B897" s="113"/>
      <c r="C897" s="112"/>
      <c r="D897" s="112"/>
      <c r="E897" s="114"/>
      <c r="F897" s="112"/>
      <c r="G897" s="109"/>
      <c r="I897" s="112"/>
      <c r="J897" s="112"/>
      <c r="K897" s="112"/>
      <c r="L897" s="112"/>
      <c r="M897" s="109"/>
    </row>
    <row r="898" spans="1:13">
      <c r="A898" s="109"/>
      <c r="B898" s="113"/>
      <c r="C898" s="112"/>
      <c r="D898" s="112"/>
      <c r="E898" s="114"/>
      <c r="F898" s="112"/>
      <c r="G898" s="109"/>
      <c r="I898" s="112"/>
      <c r="J898" s="112"/>
      <c r="K898" s="112"/>
      <c r="L898" s="112"/>
      <c r="M898" s="109"/>
    </row>
    <row r="899" spans="1:13">
      <c r="A899" s="109"/>
      <c r="B899" s="113"/>
      <c r="C899" s="112"/>
      <c r="D899" s="112"/>
      <c r="E899" s="114"/>
      <c r="F899" s="112"/>
      <c r="G899" s="109"/>
      <c r="I899" s="112"/>
      <c r="J899" s="112"/>
      <c r="K899" s="112"/>
      <c r="L899" s="112"/>
      <c r="M899" s="109"/>
    </row>
    <row r="900" spans="1:13">
      <c r="A900" s="109"/>
      <c r="B900" s="113"/>
      <c r="C900" s="112"/>
      <c r="D900" s="112"/>
      <c r="E900" s="114"/>
      <c r="F900" s="112"/>
      <c r="G900" s="109"/>
      <c r="I900" s="112"/>
      <c r="J900" s="112"/>
      <c r="K900" s="112"/>
      <c r="L900" s="112"/>
      <c r="M900" s="109"/>
    </row>
    <row r="901" spans="1:13">
      <c r="A901" s="109"/>
      <c r="B901" s="113"/>
      <c r="C901" s="112"/>
      <c r="D901" s="112"/>
      <c r="E901" s="114"/>
      <c r="F901" s="112"/>
      <c r="G901" s="109"/>
      <c r="I901" s="112"/>
      <c r="J901" s="112"/>
      <c r="K901" s="112"/>
      <c r="L901" s="112"/>
      <c r="M901" s="109"/>
    </row>
    <row r="902" spans="1:13">
      <c r="A902" s="109"/>
      <c r="B902" s="113"/>
      <c r="C902" s="112"/>
      <c r="D902" s="112"/>
      <c r="E902" s="114"/>
      <c r="F902" s="112"/>
      <c r="G902" s="109"/>
      <c r="I902" s="112"/>
      <c r="J902" s="112"/>
      <c r="K902" s="112"/>
      <c r="L902" s="112"/>
      <c r="M902" s="109"/>
    </row>
    <row r="903" spans="1:13">
      <c r="A903" s="109"/>
      <c r="B903" s="113"/>
      <c r="C903" s="112"/>
      <c r="D903" s="112"/>
      <c r="E903" s="114"/>
      <c r="F903" s="112"/>
      <c r="G903" s="109"/>
      <c r="I903" s="112"/>
      <c r="J903" s="112"/>
      <c r="K903" s="112"/>
      <c r="L903" s="112"/>
      <c r="M903" s="109"/>
    </row>
    <row r="904" spans="1:13">
      <c r="A904" s="109"/>
      <c r="B904" s="113"/>
      <c r="C904" s="112"/>
      <c r="D904" s="112"/>
      <c r="E904" s="114"/>
      <c r="F904" s="112"/>
      <c r="G904" s="109"/>
      <c r="I904" s="112"/>
      <c r="J904" s="112"/>
      <c r="K904" s="112"/>
      <c r="L904" s="112"/>
      <c r="M904" s="109"/>
    </row>
    <row r="905" spans="1:13">
      <c r="A905" s="109"/>
      <c r="B905" s="113"/>
      <c r="C905" s="112"/>
      <c r="D905" s="112"/>
      <c r="E905" s="114"/>
      <c r="F905" s="112"/>
      <c r="G905" s="109"/>
      <c r="I905" s="112"/>
      <c r="J905" s="112"/>
      <c r="K905" s="112"/>
      <c r="L905" s="112"/>
      <c r="M905" s="109"/>
    </row>
    <row r="906" spans="1:13">
      <c r="A906" s="109"/>
      <c r="B906" s="113"/>
      <c r="C906" s="112"/>
      <c r="D906" s="112"/>
      <c r="E906" s="114"/>
      <c r="F906" s="112"/>
      <c r="G906" s="109"/>
      <c r="I906" s="112"/>
      <c r="J906" s="112"/>
      <c r="K906" s="112"/>
      <c r="L906" s="112"/>
      <c r="M906" s="109"/>
    </row>
    <row r="907" spans="1:13">
      <c r="A907" s="109"/>
      <c r="B907" s="113"/>
      <c r="C907" s="112"/>
      <c r="D907" s="112"/>
      <c r="E907" s="114"/>
      <c r="F907" s="112"/>
      <c r="G907" s="109"/>
      <c r="I907" s="112"/>
      <c r="J907" s="112"/>
      <c r="K907" s="112"/>
      <c r="L907" s="112"/>
      <c r="M907" s="109"/>
    </row>
    <row r="908" spans="1:13">
      <c r="A908" s="109"/>
      <c r="B908" s="113"/>
      <c r="C908" s="112"/>
      <c r="D908" s="112"/>
      <c r="E908" s="114"/>
      <c r="F908" s="112"/>
      <c r="G908" s="109"/>
      <c r="I908" s="112"/>
      <c r="J908" s="112"/>
      <c r="K908" s="112"/>
      <c r="L908" s="112"/>
      <c r="M908" s="109"/>
    </row>
    <row r="909" spans="1:13">
      <c r="A909" s="109"/>
      <c r="B909" s="113"/>
      <c r="C909" s="112"/>
      <c r="D909" s="112"/>
      <c r="E909" s="114"/>
      <c r="F909" s="112"/>
      <c r="G909" s="109"/>
      <c r="I909" s="112"/>
      <c r="J909" s="112"/>
      <c r="K909" s="112"/>
      <c r="L909" s="112"/>
      <c r="M909" s="109"/>
    </row>
    <row r="910" spans="1:13">
      <c r="A910" s="109"/>
      <c r="B910" s="113"/>
      <c r="C910" s="112"/>
      <c r="D910" s="112"/>
      <c r="E910" s="114"/>
      <c r="F910" s="112"/>
      <c r="G910" s="109"/>
      <c r="I910" s="112"/>
      <c r="J910" s="112"/>
      <c r="K910" s="112"/>
      <c r="L910" s="112"/>
      <c r="M910" s="109"/>
    </row>
    <row r="911" spans="1:13">
      <c r="A911" s="109"/>
      <c r="B911" s="113"/>
      <c r="C911" s="112"/>
      <c r="D911" s="112"/>
      <c r="E911" s="114"/>
      <c r="F911" s="112"/>
      <c r="G911" s="109"/>
      <c r="I911" s="112"/>
      <c r="J911" s="112"/>
      <c r="K911" s="112"/>
      <c r="L911" s="112"/>
      <c r="M911" s="109"/>
    </row>
    <row r="912" spans="1:13">
      <c r="A912" s="109"/>
      <c r="B912" s="113"/>
      <c r="C912" s="112"/>
      <c r="D912" s="112"/>
      <c r="E912" s="114"/>
      <c r="F912" s="112"/>
      <c r="G912" s="109"/>
      <c r="I912" s="112"/>
      <c r="J912" s="112"/>
      <c r="K912" s="112"/>
      <c r="L912" s="112"/>
      <c r="M912" s="109"/>
    </row>
    <row r="913" spans="1:13">
      <c r="A913" s="109"/>
      <c r="B913" s="113"/>
      <c r="C913" s="112"/>
      <c r="D913" s="112"/>
      <c r="E913" s="114"/>
      <c r="F913" s="112"/>
      <c r="G913" s="109"/>
      <c r="I913" s="112"/>
      <c r="J913" s="112"/>
      <c r="K913" s="112"/>
      <c r="L913" s="112"/>
      <c r="M913" s="109"/>
    </row>
    <row r="914" spans="1:13">
      <c r="A914" s="109"/>
      <c r="B914" s="113"/>
      <c r="C914" s="112"/>
      <c r="D914" s="112"/>
      <c r="E914" s="114"/>
      <c r="F914" s="112"/>
      <c r="G914" s="109"/>
      <c r="I914" s="112"/>
      <c r="J914" s="112"/>
      <c r="K914" s="112"/>
      <c r="L914" s="112"/>
      <c r="M914" s="109"/>
    </row>
    <row r="915" spans="1:13">
      <c r="A915" s="109"/>
      <c r="B915" s="113"/>
      <c r="C915" s="112"/>
      <c r="D915" s="112"/>
      <c r="E915" s="114"/>
      <c r="F915" s="112"/>
      <c r="G915" s="109"/>
      <c r="I915" s="112"/>
      <c r="J915" s="112"/>
      <c r="K915" s="112"/>
      <c r="L915" s="112"/>
      <c r="M915" s="109"/>
    </row>
    <row r="916" spans="1:13">
      <c r="A916" s="109"/>
      <c r="B916" s="113"/>
      <c r="C916" s="112"/>
      <c r="D916" s="112"/>
      <c r="E916" s="114"/>
      <c r="F916" s="112"/>
      <c r="G916" s="109"/>
      <c r="I916" s="112"/>
      <c r="J916" s="112"/>
      <c r="K916" s="112"/>
      <c r="L916" s="112"/>
      <c r="M916" s="109"/>
    </row>
    <row r="917" spans="1:13">
      <c r="A917" s="109"/>
      <c r="B917" s="113"/>
      <c r="C917" s="112"/>
      <c r="D917" s="112"/>
      <c r="E917" s="114"/>
      <c r="F917" s="112"/>
      <c r="G917" s="109"/>
      <c r="I917" s="112"/>
      <c r="J917" s="112"/>
      <c r="K917" s="112"/>
      <c r="L917" s="112"/>
      <c r="M917" s="109"/>
    </row>
    <row r="918" spans="1:13">
      <c r="A918" s="109"/>
      <c r="B918" s="113"/>
      <c r="C918" s="112"/>
      <c r="D918" s="112"/>
      <c r="E918" s="114"/>
      <c r="F918" s="112"/>
      <c r="G918" s="109"/>
      <c r="I918" s="112"/>
      <c r="J918" s="112"/>
      <c r="K918" s="112"/>
      <c r="L918" s="112"/>
      <c r="M918" s="109"/>
    </row>
    <row r="919" spans="1:13">
      <c r="A919" s="109"/>
      <c r="B919" s="113"/>
      <c r="C919" s="112"/>
      <c r="D919" s="112"/>
      <c r="E919" s="114"/>
      <c r="F919" s="112"/>
      <c r="G919" s="109"/>
      <c r="I919" s="112"/>
      <c r="J919" s="112"/>
      <c r="K919" s="112"/>
      <c r="L919" s="112"/>
      <c r="M919" s="109"/>
    </row>
    <row r="920" spans="1:13">
      <c r="A920" s="109"/>
      <c r="B920" s="113"/>
      <c r="C920" s="112"/>
      <c r="D920" s="112"/>
      <c r="E920" s="114"/>
      <c r="F920" s="112"/>
      <c r="G920" s="109"/>
      <c r="I920" s="112"/>
      <c r="J920" s="112"/>
      <c r="K920" s="112"/>
      <c r="L920" s="112"/>
      <c r="M920" s="109"/>
    </row>
    <row r="921" spans="1:13">
      <c r="A921" s="109"/>
      <c r="B921" s="113"/>
      <c r="C921" s="112"/>
      <c r="D921" s="112"/>
      <c r="E921" s="114"/>
      <c r="F921" s="112"/>
      <c r="G921" s="109"/>
      <c r="I921" s="112"/>
      <c r="J921" s="112"/>
      <c r="K921" s="112"/>
      <c r="L921" s="112"/>
      <c r="M921" s="109"/>
    </row>
    <row r="922" spans="1:13">
      <c r="A922" s="109"/>
      <c r="B922" s="113"/>
      <c r="C922" s="112"/>
      <c r="D922" s="112"/>
      <c r="E922" s="114"/>
      <c r="F922" s="112"/>
      <c r="G922" s="109"/>
      <c r="I922" s="112"/>
      <c r="J922" s="112"/>
      <c r="K922" s="112"/>
      <c r="L922" s="112"/>
      <c r="M922" s="109"/>
    </row>
    <row r="923" spans="1:13">
      <c r="A923" s="109"/>
      <c r="B923" s="113"/>
      <c r="C923" s="112"/>
      <c r="D923" s="112"/>
      <c r="E923" s="114"/>
      <c r="F923" s="112"/>
      <c r="G923" s="109"/>
      <c r="I923" s="112"/>
      <c r="J923" s="112"/>
      <c r="K923" s="112"/>
      <c r="L923" s="112"/>
      <c r="M923" s="109"/>
    </row>
    <row r="924" spans="1:13">
      <c r="A924" s="109"/>
      <c r="B924" s="113"/>
      <c r="C924" s="112"/>
      <c r="D924" s="112"/>
      <c r="E924" s="114"/>
      <c r="F924" s="112"/>
      <c r="G924" s="109"/>
      <c r="I924" s="112"/>
      <c r="J924" s="112"/>
      <c r="K924" s="112"/>
      <c r="L924" s="112"/>
      <c r="M924" s="109"/>
    </row>
    <row r="925" spans="1:13">
      <c r="A925" s="109"/>
      <c r="B925" s="113"/>
      <c r="C925" s="112"/>
      <c r="D925" s="112"/>
      <c r="E925" s="114"/>
      <c r="F925" s="112"/>
      <c r="G925" s="109"/>
      <c r="I925" s="112"/>
      <c r="J925" s="112"/>
      <c r="K925" s="112"/>
      <c r="L925" s="112"/>
      <c r="M925" s="109"/>
    </row>
    <row r="926" spans="1:13">
      <c r="A926" s="109"/>
      <c r="B926" s="113"/>
      <c r="C926" s="112"/>
      <c r="D926" s="112"/>
      <c r="E926" s="114"/>
      <c r="F926" s="112"/>
      <c r="G926" s="109"/>
      <c r="I926" s="112"/>
      <c r="J926" s="112"/>
      <c r="K926" s="112"/>
      <c r="L926" s="112"/>
      <c r="M926" s="109"/>
    </row>
    <row r="927" spans="1:13">
      <c r="A927" s="109"/>
      <c r="B927" s="113"/>
      <c r="C927" s="112"/>
      <c r="D927" s="112"/>
      <c r="E927" s="114"/>
      <c r="F927" s="112"/>
      <c r="G927" s="109"/>
      <c r="I927" s="112"/>
      <c r="J927" s="112"/>
      <c r="K927" s="112"/>
      <c r="L927" s="112"/>
      <c r="M927" s="109"/>
    </row>
    <row r="928" spans="1:13">
      <c r="A928" s="109"/>
      <c r="B928" s="113"/>
      <c r="C928" s="112"/>
      <c r="D928" s="112"/>
      <c r="E928" s="114"/>
      <c r="F928" s="112"/>
      <c r="G928" s="109"/>
      <c r="I928" s="112"/>
      <c r="J928" s="112"/>
      <c r="K928" s="112"/>
      <c r="L928" s="112"/>
      <c r="M928" s="109"/>
    </row>
    <row r="929" spans="1:13">
      <c r="A929" s="109"/>
      <c r="B929" s="113"/>
      <c r="C929" s="112"/>
      <c r="D929" s="112"/>
      <c r="E929" s="114"/>
      <c r="F929" s="112"/>
      <c r="G929" s="109"/>
      <c r="I929" s="112"/>
      <c r="J929" s="112"/>
      <c r="K929" s="112"/>
      <c r="L929" s="112"/>
      <c r="M929" s="109"/>
    </row>
    <row r="930" spans="1:13">
      <c r="A930" s="109"/>
      <c r="B930" s="113"/>
      <c r="C930" s="112"/>
      <c r="D930" s="112"/>
      <c r="E930" s="114"/>
      <c r="F930" s="112"/>
      <c r="G930" s="109"/>
      <c r="I930" s="112"/>
      <c r="J930" s="112"/>
      <c r="K930" s="112"/>
      <c r="L930" s="112"/>
      <c r="M930" s="109"/>
    </row>
    <row r="931" spans="1:13">
      <c r="A931" s="109"/>
      <c r="B931" s="113"/>
      <c r="C931" s="112"/>
      <c r="D931" s="112"/>
      <c r="E931" s="114"/>
      <c r="F931" s="112"/>
      <c r="G931" s="109"/>
      <c r="I931" s="112"/>
      <c r="J931" s="112"/>
      <c r="K931" s="112"/>
      <c r="L931" s="112"/>
      <c r="M931" s="109"/>
    </row>
    <row r="932" spans="1:13">
      <c r="A932" s="109"/>
      <c r="B932" s="113"/>
      <c r="C932" s="112"/>
      <c r="D932" s="112"/>
      <c r="E932" s="114"/>
      <c r="F932" s="112"/>
      <c r="G932" s="109"/>
      <c r="I932" s="112"/>
      <c r="J932" s="112"/>
      <c r="K932" s="112"/>
      <c r="L932" s="112"/>
      <c r="M932" s="109"/>
    </row>
    <row r="933" spans="1:13">
      <c r="A933" s="109"/>
      <c r="B933" s="113"/>
      <c r="C933" s="112"/>
      <c r="D933" s="112"/>
      <c r="E933" s="114"/>
      <c r="F933" s="112"/>
      <c r="G933" s="109"/>
      <c r="I933" s="112"/>
      <c r="J933" s="112"/>
      <c r="K933" s="112"/>
      <c r="L933" s="112"/>
      <c r="M933" s="109"/>
    </row>
    <row r="934" spans="1:13">
      <c r="A934" s="109"/>
      <c r="B934" s="113"/>
      <c r="C934" s="112"/>
      <c r="D934" s="112"/>
      <c r="E934" s="114"/>
      <c r="F934" s="112"/>
      <c r="G934" s="109"/>
      <c r="I934" s="112"/>
      <c r="J934" s="112"/>
      <c r="K934" s="112"/>
      <c r="L934" s="112"/>
      <c r="M934" s="109"/>
    </row>
    <row r="935" spans="1:13">
      <c r="A935" s="109"/>
      <c r="B935" s="113"/>
      <c r="C935" s="112"/>
      <c r="D935" s="112"/>
      <c r="E935" s="114"/>
      <c r="F935" s="112"/>
      <c r="G935" s="109"/>
      <c r="I935" s="112"/>
      <c r="J935" s="112"/>
      <c r="K935" s="112"/>
      <c r="L935" s="112"/>
      <c r="M935" s="109"/>
    </row>
    <row r="936" spans="1:13">
      <c r="A936" s="109"/>
      <c r="B936" s="113"/>
      <c r="C936" s="112"/>
      <c r="D936" s="112"/>
      <c r="E936" s="114"/>
      <c r="F936" s="112"/>
      <c r="G936" s="109"/>
      <c r="I936" s="112"/>
      <c r="J936" s="112"/>
      <c r="K936" s="112"/>
      <c r="L936" s="112"/>
      <c r="M936" s="109"/>
    </row>
    <row r="937" spans="1:13">
      <c r="A937" s="109"/>
      <c r="B937" s="113"/>
      <c r="C937" s="112"/>
      <c r="D937" s="112"/>
      <c r="E937" s="114"/>
      <c r="F937" s="112"/>
      <c r="G937" s="109"/>
      <c r="I937" s="112"/>
      <c r="J937" s="112"/>
      <c r="K937" s="112"/>
      <c r="L937" s="112"/>
      <c r="M937" s="109"/>
    </row>
    <row r="938" spans="1:13">
      <c r="A938" s="109"/>
      <c r="B938" s="113"/>
      <c r="C938" s="112"/>
      <c r="D938" s="112"/>
      <c r="E938" s="114"/>
      <c r="F938" s="112"/>
      <c r="G938" s="109"/>
      <c r="I938" s="112"/>
      <c r="J938" s="112"/>
      <c r="K938" s="112"/>
      <c r="L938" s="112"/>
      <c r="M938" s="109"/>
    </row>
    <row r="939" spans="1:13">
      <c r="A939" s="109"/>
      <c r="B939" s="113"/>
      <c r="C939" s="112"/>
      <c r="D939" s="112"/>
      <c r="E939" s="114"/>
      <c r="F939" s="112"/>
      <c r="G939" s="109"/>
      <c r="I939" s="112"/>
      <c r="J939" s="112"/>
      <c r="K939" s="112"/>
      <c r="L939" s="112"/>
      <c r="M939" s="109"/>
    </row>
    <row r="940" spans="1:13">
      <c r="A940" s="109"/>
      <c r="B940" s="113"/>
      <c r="C940" s="112"/>
      <c r="D940" s="112"/>
      <c r="E940" s="114"/>
      <c r="F940" s="112"/>
      <c r="G940" s="109"/>
      <c r="I940" s="112"/>
      <c r="J940" s="112"/>
      <c r="K940" s="112"/>
      <c r="L940" s="112"/>
      <c r="M940" s="109"/>
    </row>
    <row r="941" spans="1:13">
      <c r="A941" s="109"/>
      <c r="B941" s="113"/>
      <c r="C941" s="112"/>
      <c r="D941" s="112"/>
      <c r="E941" s="114"/>
      <c r="F941" s="112"/>
      <c r="G941" s="109"/>
      <c r="I941" s="112"/>
      <c r="J941" s="112"/>
      <c r="K941" s="112"/>
      <c r="L941" s="112"/>
      <c r="M941" s="109"/>
    </row>
    <row r="942" spans="1:13">
      <c r="A942" s="109"/>
      <c r="B942" s="113"/>
      <c r="C942" s="112"/>
      <c r="D942" s="112"/>
      <c r="E942" s="114"/>
      <c r="F942" s="112"/>
      <c r="G942" s="109"/>
      <c r="I942" s="112"/>
      <c r="J942" s="112"/>
      <c r="K942" s="112"/>
      <c r="L942" s="112"/>
      <c r="M942" s="109"/>
    </row>
    <row r="943" spans="1:13">
      <c r="A943" s="109"/>
      <c r="B943" s="113"/>
      <c r="C943" s="112"/>
      <c r="D943" s="112"/>
      <c r="E943" s="114"/>
      <c r="F943" s="112"/>
      <c r="G943" s="109"/>
      <c r="I943" s="112"/>
      <c r="J943" s="112"/>
      <c r="K943" s="112"/>
      <c r="L943" s="112"/>
      <c r="M943" s="109"/>
    </row>
    <row r="944" spans="1:13">
      <c r="A944" s="109"/>
      <c r="B944" s="113"/>
      <c r="C944" s="112"/>
      <c r="D944" s="112"/>
      <c r="E944" s="114"/>
      <c r="F944" s="112"/>
      <c r="G944" s="109"/>
      <c r="I944" s="112"/>
      <c r="J944" s="112"/>
      <c r="K944" s="112"/>
      <c r="L944" s="112"/>
      <c r="M944" s="109"/>
    </row>
    <row r="945" spans="1:13">
      <c r="A945" s="109"/>
      <c r="B945" s="113"/>
      <c r="C945" s="112"/>
      <c r="D945" s="112"/>
      <c r="E945" s="114"/>
      <c r="F945" s="112"/>
      <c r="G945" s="109"/>
      <c r="I945" s="112"/>
      <c r="J945" s="112"/>
      <c r="K945" s="112"/>
      <c r="L945" s="112"/>
      <c r="M945" s="109"/>
    </row>
    <row r="946" spans="1:13">
      <c r="A946" s="109"/>
      <c r="B946" s="113"/>
      <c r="C946" s="112"/>
      <c r="D946" s="112"/>
      <c r="E946" s="114"/>
      <c r="F946" s="112"/>
      <c r="G946" s="109"/>
      <c r="I946" s="112"/>
      <c r="J946" s="112"/>
      <c r="K946" s="112"/>
      <c r="L946" s="112"/>
      <c r="M946" s="109"/>
    </row>
    <row r="947" spans="1:13">
      <c r="A947" s="109"/>
      <c r="B947" s="113"/>
      <c r="C947" s="112"/>
      <c r="D947" s="112"/>
      <c r="E947" s="114"/>
      <c r="F947" s="112"/>
      <c r="G947" s="109"/>
      <c r="I947" s="112"/>
      <c r="J947" s="112"/>
      <c r="K947" s="112"/>
      <c r="L947" s="112"/>
      <c r="M947" s="109"/>
    </row>
    <row r="948" spans="1:13">
      <c r="A948" s="109"/>
      <c r="B948" s="113"/>
      <c r="C948" s="112"/>
      <c r="D948" s="112"/>
      <c r="E948" s="114"/>
      <c r="F948" s="112"/>
      <c r="G948" s="109"/>
      <c r="I948" s="112"/>
      <c r="J948" s="112"/>
      <c r="K948" s="112"/>
      <c r="L948" s="112"/>
      <c r="M948" s="109"/>
    </row>
    <row r="949" spans="1:13">
      <c r="A949" s="109"/>
      <c r="B949" s="113"/>
      <c r="C949" s="112"/>
      <c r="D949" s="112"/>
      <c r="E949" s="114"/>
      <c r="F949" s="112"/>
      <c r="G949" s="109"/>
      <c r="I949" s="112"/>
      <c r="J949" s="112"/>
      <c r="K949" s="112"/>
      <c r="L949" s="112"/>
      <c r="M949" s="109"/>
    </row>
    <row r="950" spans="1:13">
      <c r="A950" s="109"/>
      <c r="B950" s="113"/>
      <c r="C950" s="112"/>
      <c r="D950" s="112"/>
      <c r="E950" s="114"/>
      <c r="F950" s="112"/>
      <c r="G950" s="109"/>
      <c r="I950" s="112"/>
      <c r="J950" s="112"/>
      <c r="K950" s="112"/>
      <c r="L950" s="112"/>
      <c r="M950" s="109"/>
    </row>
    <row r="951" spans="1:13">
      <c r="A951" s="109"/>
      <c r="B951" s="113"/>
      <c r="C951" s="112"/>
      <c r="D951" s="112"/>
      <c r="E951" s="114"/>
      <c r="F951" s="112"/>
      <c r="G951" s="109"/>
      <c r="I951" s="112"/>
      <c r="J951" s="112"/>
      <c r="K951" s="112"/>
      <c r="L951" s="112"/>
      <c r="M951" s="109"/>
    </row>
    <row r="952" spans="1:13">
      <c r="A952" s="109"/>
      <c r="B952" s="113"/>
      <c r="C952" s="112"/>
      <c r="D952" s="112"/>
      <c r="E952" s="114"/>
      <c r="F952" s="112"/>
      <c r="G952" s="109"/>
      <c r="I952" s="112"/>
      <c r="J952" s="112"/>
      <c r="K952" s="112"/>
      <c r="L952" s="112"/>
      <c r="M952" s="109"/>
    </row>
    <row r="953" spans="1:13">
      <c r="A953" s="109"/>
      <c r="B953" s="113"/>
      <c r="C953" s="112"/>
      <c r="D953" s="112"/>
      <c r="E953" s="114"/>
      <c r="F953" s="112"/>
      <c r="G953" s="109"/>
      <c r="I953" s="112"/>
      <c r="J953" s="112"/>
      <c r="K953" s="112"/>
      <c r="L953" s="112"/>
      <c r="M953" s="109"/>
    </row>
    <row r="954" spans="1:13">
      <c r="A954" s="109"/>
      <c r="B954" s="113"/>
      <c r="C954" s="112"/>
      <c r="D954" s="112"/>
      <c r="E954" s="114"/>
      <c r="F954" s="112"/>
      <c r="G954" s="109"/>
      <c r="I954" s="112"/>
      <c r="J954" s="112"/>
      <c r="K954" s="112"/>
      <c r="L954" s="112"/>
      <c r="M954" s="109"/>
    </row>
    <row r="955" spans="1:13">
      <c r="A955" s="109"/>
      <c r="B955" s="113"/>
      <c r="C955" s="112"/>
      <c r="D955" s="112"/>
      <c r="E955" s="114"/>
      <c r="F955" s="112"/>
      <c r="G955" s="109"/>
      <c r="I955" s="112"/>
      <c r="J955" s="112"/>
      <c r="K955" s="112"/>
      <c r="L955" s="112"/>
      <c r="M955" s="109"/>
    </row>
    <row r="956" spans="1:13">
      <c r="A956" s="109"/>
      <c r="B956" s="113"/>
      <c r="C956" s="112"/>
      <c r="D956" s="112"/>
      <c r="E956" s="114"/>
      <c r="F956" s="112"/>
      <c r="G956" s="109"/>
      <c r="I956" s="112"/>
      <c r="J956" s="112"/>
      <c r="K956" s="112"/>
      <c r="L956" s="112"/>
      <c r="M956" s="109"/>
    </row>
    <row r="957" spans="1:13">
      <c r="A957" s="109"/>
      <c r="B957" s="113"/>
      <c r="C957" s="112"/>
      <c r="D957" s="112"/>
      <c r="E957" s="114"/>
      <c r="F957" s="112"/>
      <c r="G957" s="109"/>
      <c r="I957" s="112"/>
      <c r="J957" s="112"/>
      <c r="K957" s="112"/>
      <c r="L957" s="112"/>
      <c r="M957" s="109"/>
    </row>
    <row r="958" spans="1:13">
      <c r="A958" s="109"/>
      <c r="B958" s="113"/>
      <c r="C958" s="112"/>
      <c r="D958" s="112"/>
      <c r="E958" s="114"/>
      <c r="F958" s="112"/>
      <c r="G958" s="109"/>
      <c r="I958" s="112"/>
      <c r="J958" s="112"/>
      <c r="K958" s="112"/>
      <c r="L958" s="112"/>
      <c r="M958" s="109"/>
    </row>
    <row r="959" spans="1:13">
      <c r="A959" s="109"/>
      <c r="B959" s="113"/>
      <c r="C959" s="112"/>
      <c r="D959" s="112"/>
      <c r="E959" s="114"/>
      <c r="F959" s="112"/>
      <c r="G959" s="109"/>
      <c r="I959" s="112"/>
      <c r="J959" s="112"/>
      <c r="K959" s="112"/>
      <c r="L959" s="112"/>
      <c r="M959" s="109"/>
    </row>
    <row r="960" spans="1:13">
      <c r="A960" s="109"/>
      <c r="B960" s="113"/>
      <c r="C960" s="112"/>
      <c r="D960" s="112"/>
      <c r="E960" s="114"/>
      <c r="F960" s="112"/>
      <c r="G960" s="109"/>
      <c r="I960" s="112"/>
      <c r="J960" s="112"/>
      <c r="K960" s="112"/>
      <c r="L960" s="112"/>
      <c r="M960" s="109"/>
    </row>
    <row r="961" spans="1:13">
      <c r="A961" s="109"/>
      <c r="B961" s="113"/>
      <c r="C961" s="112"/>
      <c r="D961" s="112"/>
      <c r="E961" s="114"/>
      <c r="F961" s="112"/>
      <c r="G961" s="109"/>
      <c r="I961" s="112"/>
      <c r="J961" s="112"/>
      <c r="K961" s="112"/>
      <c r="L961" s="112"/>
      <c r="M961" s="109"/>
    </row>
    <row r="962" spans="1:13">
      <c r="A962" s="109"/>
      <c r="B962" s="113"/>
      <c r="C962" s="112"/>
      <c r="D962" s="112"/>
      <c r="E962" s="114"/>
      <c r="F962" s="112"/>
      <c r="G962" s="109"/>
      <c r="I962" s="112"/>
      <c r="J962" s="112"/>
      <c r="K962" s="112"/>
      <c r="L962" s="112"/>
      <c r="M962" s="109"/>
    </row>
    <row r="963" spans="1:13">
      <c r="A963" s="109"/>
      <c r="B963" s="113"/>
      <c r="C963" s="112"/>
      <c r="D963" s="112"/>
      <c r="E963" s="114"/>
      <c r="F963" s="112"/>
      <c r="G963" s="109"/>
      <c r="I963" s="112"/>
      <c r="J963" s="112"/>
      <c r="K963" s="112"/>
      <c r="L963" s="112"/>
      <c r="M963" s="109"/>
    </row>
    <row r="964" spans="1:13">
      <c r="A964" s="109"/>
      <c r="B964" s="113"/>
      <c r="C964" s="112"/>
      <c r="D964" s="112"/>
      <c r="E964" s="114"/>
      <c r="F964" s="112"/>
      <c r="G964" s="109"/>
      <c r="I964" s="112"/>
      <c r="J964" s="112"/>
      <c r="K964" s="112"/>
      <c r="L964" s="112"/>
      <c r="M964" s="109"/>
    </row>
    <row r="965" spans="1:13">
      <c r="A965" s="109"/>
      <c r="B965" s="113"/>
      <c r="C965" s="112"/>
      <c r="D965" s="112"/>
      <c r="E965" s="114"/>
      <c r="F965" s="112"/>
      <c r="G965" s="109"/>
      <c r="I965" s="112"/>
      <c r="J965" s="112"/>
      <c r="K965" s="112"/>
      <c r="L965" s="112"/>
      <c r="M965" s="109"/>
    </row>
    <row r="966" spans="1:13">
      <c r="A966" s="109"/>
      <c r="B966" s="113"/>
      <c r="C966" s="112"/>
      <c r="D966" s="112"/>
      <c r="E966" s="114"/>
      <c r="F966" s="112"/>
      <c r="G966" s="109"/>
      <c r="I966" s="112"/>
      <c r="J966" s="112"/>
      <c r="K966" s="112"/>
      <c r="L966" s="112"/>
      <c r="M966" s="109"/>
    </row>
    <row r="967" spans="1:13">
      <c r="A967" s="109"/>
      <c r="B967" s="113"/>
      <c r="C967" s="112"/>
      <c r="D967" s="112"/>
      <c r="E967" s="114"/>
      <c r="F967" s="112"/>
      <c r="G967" s="109"/>
      <c r="I967" s="112"/>
      <c r="J967" s="112"/>
      <c r="K967" s="112"/>
      <c r="L967" s="112"/>
      <c r="M967" s="109"/>
    </row>
    <row r="968" spans="1:13">
      <c r="A968" s="109"/>
      <c r="B968" s="113"/>
      <c r="C968" s="112"/>
      <c r="D968" s="112"/>
      <c r="E968" s="114"/>
      <c r="F968" s="112"/>
      <c r="G968" s="109"/>
      <c r="I968" s="112"/>
      <c r="J968" s="112"/>
      <c r="K968" s="112"/>
      <c r="L968" s="112"/>
      <c r="M968" s="109"/>
    </row>
    <row r="969" spans="1:13">
      <c r="A969" s="109"/>
      <c r="B969" s="113"/>
      <c r="C969" s="112"/>
      <c r="D969" s="112"/>
      <c r="E969" s="114"/>
      <c r="F969" s="112"/>
      <c r="G969" s="109"/>
      <c r="I969" s="112"/>
      <c r="J969" s="112"/>
      <c r="K969" s="112"/>
      <c r="L969" s="112"/>
      <c r="M969" s="109"/>
    </row>
    <row r="970" spans="1:13">
      <c r="A970" s="109"/>
      <c r="B970" s="113"/>
      <c r="C970" s="112"/>
      <c r="D970" s="112"/>
      <c r="E970" s="114"/>
      <c r="F970" s="112"/>
      <c r="G970" s="109"/>
      <c r="I970" s="112"/>
      <c r="J970" s="112"/>
      <c r="K970" s="112"/>
      <c r="L970" s="112"/>
      <c r="M970" s="109"/>
    </row>
    <row r="971" spans="1:13">
      <c r="A971" s="109"/>
      <c r="B971" s="113"/>
      <c r="C971" s="112"/>
      <c r="D971" s="112"/>
      <c r="E971" s="114"/>
      <c r="F971" s="112"/>
      <c r="G971" s="109"/>
      <c r="I971" s="112"/>
      <c r="J971" s="112"/>
      <c r="K971" s="112"/>
      <c r="L971" s="112"/>
      <c r="M971" s="109"/>
    </row>
    <row r="972" spans="1:13">
      <c r="A972" s="109"/>
      <c r="B972" s="113"/>
      <c r="C972" s="112"/>
      <c r="D972" s="112"/>
      <c r="E972" s="114"/>
      <c r="F972" s="112"/>
      <c r="G972" s="109"/>
      <c r="I972" s="112"/>
      <c r="J972" s="112"/>
      <c r="K972" s="112"/>
      <c r="L972" s="112"/>
      <c r="M972" s="109"/>
    </row>
    <row r="973" spans="1:13">
      <c r="A973" s="109"/>
      <c r="B973" s="113"/>
      <c r="C973" s="112"/>
      <c r="D973" s="112"/>
      <c r="E973" s="114"/>
      <c r="F973" s="112"/>
      <c r="G973" s="109"/>
      <c r="I973" s="112"/>
      <c r="J973" s="112"/>
      <c r="K973" s="112"/>
      <c r="L973" s="112"/>
      <c r="M973" s="109"/>
    </row>
    <row r="974" spans="1:13">
      <c r="A974" s="109"/>
      <c r="B974" s="113"/>
      <c r="C974" s="112"/>
      <c r="D974" s="112"/>
      <c r="E974" s="114"/>
      <c r="F974" s="112"/>
      <c r="G974" s="109"/>
      <c r="I974" s="112"/>
      <c r="J974" s="112"/>
      <c r="K974" s="112"/>
      <c r="L974" s="112"/>
      <c r="M974" s="109"/>
    </row>
    <row r="975" spans="1:13">
      <c r="A975" s="109"/>
      <c r="B975" s="113"/>
      <c r="C975" s="112"/>
      <c r="D975" s="112"/>
      <c r="E975" s="114"/>
      <c r="F975" s="112"/>
      <c r="G975" s="109"/>
      <c r="I975" s="112"/>
      <c r="J975" s="112"/>
      <c r="K975" s="112"/>
      <c r="L975" s="112"/>
      <c r="M975" s="109"/>
    </row>
    <row r="976" spans="1:13">
      <c r="A976" s="109"/>
      <c r="B976" s="113"/>
      <c r="C976" s="112"/>
      <c r="D976" s="112"/>
      <c r="E976" s="114"/>
      <c r="F976" s="112"/>
      <c r="G976" s="109"/>
      <c r="I976" s="112"/>
      <c r="J976" s="112"/>
      <c r="K976" s="112"/>
      <c r="L976" s="112"/>
      <c r="M976" s="109"/>
    </row>
    <row r="977" spans="1:13">
      <c r="A977" s="109"/>
      <c r="B977" s="113"/>
      <c r="C977" s="112"/>
      <c r="D977" s="112"/>
      <c r="E977" s="114"/>
      <c r="F977" s="112"/>
      <c r="G977" s="109"/>
      <c r="I977" s="112"/>
      <c r="J977" s="112"/>
      <c r="K977" s="112"/>
      <c r="L977" s="112"/>
      <c r="M977" s="109"/>
    </row>
    <row r="978" spans="1:13">
      <c r="A978" s="109"/>
      <c r="B978" s="113"/>
      <c r="C978" s="112"/>
      <c r="D978" s="112"/>
      <c r="E978" s="114"/>
      <c r="F978" s="112"/>
      <c r="G978" s="109"/>
      <c r="I978" s="112"/>
      <c r="J978" s="112"/>
      <c r="K978" s="112"/>
      <c r="L978" s="112"/>
      <c r="M978" s="109"/>
    </row>
    <row r="979" spans="1:13">
      <c r="A979" s="109"/>
      <c r="B979" s="113"/>
      <c r="C979" s="112"/>
      <c r="D979" s="112"/>
      <c r="E979" s="114"/>
      <c r="F979" s="112"/>
      <c r="G979" s="109"/>
      <c r="I979" s="112"/>
      <c r="J979" s="112"/>
      <c r="K979" s="112"/>
      <c r="L979" s="112"/>
      <c r="M979" s="109"/>
    </row>
    <row r="980" spans="1:13">
      <c r="A980" s="109"/>
      <c r="B980" s="113"/>
      <c r="C980" s="112"/>
      <c r="D980" s="112"/>
      <c r="E980" s="114"/>
      <c r="F980" s="112"/>
      <c r="G980" s="109"/>
      <c r="I980" s="112"/>
      <c r="J980" s="112"/>
      <c r="K980" s="112"/>
      <c r="L980" s="112"/>
      <c r="M980" s="109"/>
    </row>
    <row r="981" spans="1:13">
      <c r="A981" s="109"/>
      <c r="B981" s="113"/>
      <c r="C981" s="112"/>
      <c r="D981" s="112"/>
      <c r="E981" s="114"/>
      <c r="F981" s="112"/>
      <c r="G981" s="109"/>
      <c r="I981" s="112"/>
      <c r="J981" s="112"/>
      <c r="K981" s="112"/>
      <c r="L981" s="112"/>
      <c r="M981" s="109"/>
    </row>
    <row r="982" spans="1:13">
      <c r="A982" s="109"/>
      <c r="B982" s="113"/>
      <c r="C982" s="112"/>
      <c r="D982" s="112"/>
      <c r="E982" s="114"/>
      <c r="F982" s="112"/>
      <c r="G982" s="109"/>
      <c r="I982" s="112"/>
      <c r="J982" s="112"/>
      <c r="K982" s="112"/>
      <c r="L982" s="112"/>
      <c r="M982" s="109"/>
    </row>
    <row r="983" spans="1:13">
      <c r="A983" s="109"/>
      <c r="B983" s="113"/>
      <c r="C983" s="112"/>
      <c r="D983" s="112"/>
      <c r="E983" s="114"/>
      <c r="F983" s="112"/>
      <c r="G983" s="109"/>
      <c r="I983" s="112"/>
      <c r="J983" s="112"/>
      <c r="K983" s="112"/>
      <c r="L983" s="112"/>
      <c r="M983" s="109"/>
    </row>
    <row r="984" spans="1:13">
      <c r="A984" s="109"/>
      <c r="B984" s="113"/>
      <c r="C984" s="112"/>
      <c r="D984" s="112"/>
      <c r="E984" s="114"/>
      <c r="F984" s="112"/>
      <c r="G984" s="109"/>
      <c r="I984" s="112"/>
      <c r="J984" s="112"/>
      <c r="K984" s="112"/>
      <c r="L984" s="112"/>
      <c r="M984" s="109"/>
    </row>
    <row r="985" spans="1:13">
      <c r="A985" s="109"/>
      <c r="B985" s="113"/>
      <c r="C985" s="112"/>
      <c r="D985" s="112"/>
      <c r="E985" s="114"/>
      <c r="F985" s="112"/>
      <c r="G985" s="109"/>
      <c r="I985" s="112"/>
      <c r="J985" s="112"/>
      <c r="K985" s="112"/>
      <c r="L985" s="112"/>
      <c r="M985" s="109"/>
    </row>
    <row r="986" spans="1:13">
      <c r="A986" s="109"/>
      <c r="B986" s="113"/>
      <c r="C986" s="112"/>
      <c r="D986" s="112"/>
      <c r="E986" s="114"/>
      <c r="F986" s="112"/>
      <c r="G986" s="109"/>
      <c r="I986" s="112"/>
      <c r="J986" s="112"/>
      <c r="K986" s="112"/>
      <c r="L986" s="112"/>
      <c r="M986" s="109"/>
    </row>
    <row r="987" spans="1:13">
      <c r="A987" s="109"/>
      <c r="B987" s="113"/>
      <c r="C987" s="112"/>
      <c r="D987" s="112"/>
      <c r="E987" s="114"/>
      <c r="F987" s="112"/>
      <c r="G987" s="109"/>
      <c r="I987" s="112"/>
      <c r="J987" s="112"/>
      <c r="K987" s="112"/>
      <c r="L987" s="112"/>
      <c r="M987" s="109"/>
    </row>
    <row r="988" spans="1:13">
      <c r="A988" s="109"/>
      <c r="B988" s="113"/>
      <c r="C988" s="112"/>
      <c r="D988" s="112"/>
      <c r="E988" s="114"/>
      <c r="F988" s="112"/>
      <c r="G988" s="109"/>
      <c r="I988" s="112"/>
      <c r="J988" s="112"/>
      <c r="K988" s="112"/>
      <c r="L988" s="112"/>
      <c r="M988" s="109"/>
    </row>
    <row r="989" spans="1:13">
      <c r="A989" s="109"/>
      <c r="B989" s="113"/>
      <c r="C989" s="112"/>
      <c r="D989" s="112"/>
      <c r="E989" s="114"/>
      <c r="F989" s="112"/>
      <c r="G989" s="109"/>
      <c r="I989" s="112"/>
      <c r="J989" s="112"/>
      <c r="K989" s="112"/>
      <c r="L989" s="112"/>
      <c r="M989" s="109"/>
    </row>
    <row r="990" spans="1:13">
      <c r="A990" s="109"/>
      <c r="B990" s="113"/>
      <c r="C990" s="112"/>
      <c r="D990" s="112"/>
      <c r="E990" s="114"/>
      <c r="F990" s="112"/>
      <c r="G990" s="109"/>
      <c r="I990" s="112"/>
      <c r="J990" s="112"/>
      <c r="K990" s="112"/>
      <c r="L990" s="112"/>
      <c r="M990" s="109"/>
    </row>
    <row r="991" spans="1:13">
      <c r="A991" s="109"/>
      <c r="B991" s="113"/>
      <c r="C991" s="112"/>
      <c r="D991" s="112"/>
      <c r="E991" s="114"/>
      <c r="F991" s="112"/>
      <c r="G991" s="109"/>
      <c r="I991" s="112"/>
      <c r="J991" s="112"/>
      <c r="K991" s="112"/>
      <c r="L991" s="112"/>
      <c r="M991" s="109"/>
    </row>
    <row r="992" spans="1:13">
      <c r="A992" s="109"/>
      <c r="B992" s="113"/>
      <c r="C992" s="112"/>
      <c r="D992" s="112"/>
      <c r="E992" s="114"/>
      <c r="F992" s="112"/>
      <c r="G992" s="109"/>
      <c r="I992" s="112"/>
      <c r="J992" s="112"/>
      <c r="K992" s="112"/>
      <c r="L992" s="112"/>
      <c r="M992" s="109"/>
    </row>
    <row r="993" spans="1:13">
      <c r="A993" s="109"/>
      <c r="B993" s="113"/>
      <c r="C993" s="112"/>
      <c r="D993" s="112"/>
      <c r="E993" s="114"/>
      <c r="F993" s="112"/>
      <c r="G993" s="109"/>
      <c r="I993" s="112"/>
      <c r="J993" s="112"/>
      <c r="K993" s="112"/>
      <c r="L993" s="112"/>
      <c r="M993" s="109"/>
    </row>
    <row r="994" spans="1:13">
      <c r="A994" s="109"/>
      <c r="B994" s="113"/>
      <c r="C994" s="112"/>
      <c r="D994" s="112"/>
      <c r="E994" s="114"/>
      <c r="F994" s="112"/>
      <c r="G994" s="109"/>
      <c r="I994" s="112"/>
      <c r="J994" s="112"/>
      <c r="K994" s="112"/>
      <c r="L994" s="112"/>
      <c r="M994" s="109"/>
    </row>
    <row r="995" spans="1:13">
      <c r="A995" s="109"/>
      <c r="B995" s="113"/>
      <c r="C995" s="112"/>
      <c r="D995" s="112"/>
      <c r="E995" s="114"/>
      <c r="F995" s="112"/>
      <c r="G995" s="109"/>
      <c r="I995" s="112"/>
      <c r="J995" s="112"/>
      <c r="K995" s="112"/>
      <c r="L995" s="112"/>
      <c r="M995" s="109"/>
    </row>
    <row r="996" spans="1:13">
      <c r="A996" s="109"/>
      <c r="B996" s="113"/>
      <c r="C996" s="112"/>
      <c r="D996" s="112"/>
      <c r="E996" s="114"/>
      <c r="F996" s="112"/>
      <c r="G996" s="109"/>
      <c r="I996" s="112"/>
      <c r="J996" s="112"/>
      <c r="K996" s="112"/>
      <c r="L996" s="112"/>
      <c r="M996" s="109"/>
    </row>
    <row r="997" spans="1:13">
      <c r="A997" s="109"/>
      <c r="B997" s="113"/>
      <c r="C997" s="112"/>
      <c r="D997" s="112"/>
      <c r="E997" s="114"/>
      <c r="F997" s="112"/>
      <c r="G997" s="109"/>
      <c r="I997" s="112"/>
      <c r="J997" s="112"/>
      <c r="K997" s="112"/>
      <c r="L997" s="112"/>
      <c r="M997" s="109"/>
    </row>
    <row r="998" spans="1:13">
      <c r="A998" s="109"/>
      <c r="B998" s="113"/>
      <c r="C998" s="112"/>
      <c r="D998" s="112"/>
      <c r="E998" s="114"/>
      <c r="F998" s="112"/>
      <c r="G998" s="109"/>
      <c r="I998" s="112"/>
      <c r="J998" s="112"/>
      <c r="K998" s="112"/>
      <c r="L998" s="112"/>
      <c r="M998" s="109"/>
    </row>
    <row r="999" spans="1:13">
      <c r="A999" s="109"/>
      <c r="B999" s="113"/>
      <c r="C999" s="112"/>
      <c r="D999" s="112"/>
      <c r="E999" s="114"/>
      <c r="F999" s="112"/>
      <c r="G999" s="109"/>
      <c r="I999" s="112"/>
      <c r="J999" s="112"/>
      <c r="K999" s="112"/>
      <c r="L999" s="112"/>
      <c r="M999" s="109"/>
    </row>
    <row r="1000" spans="1:13">
      <c r="A1000" s="109"/>
      <c r="B1000" s="113"/>
      <c r="C1000" s="112"/>
      <c r="D1000" s="112"/>
      <c r="E1000" s="114"/>
      <c r="F1000" s="112"/>
      <c r="G1000" s="109"/>
      <c r="I1000" s="112"/>
      <c r="J1000" s="112"/>
      <c r="K1000" s="112"/>
      <c r="L1000" s="112"/>
      <c r="M1000" s="109"/>
    </row>
    <row r="1001" spans="1:13">
      <c r="A1001" s="109"/>
      <c r="B1001" s="113"/>
      <c r="C1001" s="112"/>
      <c r="D1001" s="112"/>
      <c r="E1001" s="114"/>
      <c r="F1001" s="112"/>
      <c r="G1001" s="109"/>
      <c r="I1001" s="112"/>
      <c r="J1001" s="112"/>
      <c r="K1001" s="112"/>
      <c r="L1001" s="112"/>
      <c r="M1001" s="109"/>
    </row>
    <row r="1002" spans="1:13">
      <c r="A1002" s="109"/>
      <c r="B1002" s="113"/>
      <c r="C1002" s="112"/>
      <c r="D1002" s="112"/>
      <c r="E1002" s="114"/>
      <c r="F1002" s="112"/>
      <c r="G1002" s="109"/>
      <c r="I1002" s="112"/>
      <c r="J1002" s="112"/>
      <c r="K1002" s="112"/>
      <c r="L1002" s="112"/>
      <c r="M1002" s="109"/>
    </row>
    <row r="1003" spans="1:13">
      <c r="A1003" s="109"/>
      <c r="B1003" s="113"/>
      <c r="C1003" s="112"/>
      <c r="D1003" s="112"/>
      <c r="E1003" s="114"/>
      <c r="F1003" s="112"/>
      <c r="G1003" s="109"/>
      <c r="I1003" s="112"/>
      <c r="J1003" s="112"/>
      <c r="K1003" s="112"/>
      <c r="L1003" s="112"/>
      <c r="M1003" s="109"/>
    </row>
    <row r="1004" spans="1:13">
      <c r="A1004" s="109"/>
      <c r="B1004" s="113"/>
      <c r="C1004" s="112"/>
      <c r="D1004" s="112"/>
      <c r="E1004" s="114"/>
      <c r="F1004" s="112"/>
      <c r="G1004" s="109"/>
      <c r="I1004" s="112"/>
      <c r="J1004" s="112"/>
      <c r="K1004" s="112"/>
      <c r="L1004" s="112"/>
      <c r="M1004" s="109"/>
    </row>
    <row r="1005" spans="1:13">
      <c r="A1005" s="109"/>
      <c r="B1005" s="113"/>
      <c r="C1005" s="112"/>
      <c r="D1005" s="112"/>
      <c r="E1005" s="114"/>
      <c r="F1005" s="112"/>
      <c r="G1005" s="109"/>
      <c r="I1005" s="112"/>
      <c r="J1005" s="112"/>
      <c r="K1005" s="112"/>
      <c r="L1005" s="112"/>
      <c r="M1005" s="109"/>
    </row>
    <row r="1006" spans="1:13">
      <c r="A1006" s="109"/>
      <c r="B1006" s="113"/>
      <c r="C1006" s="112"/>
      <c r="D1006" s="112"/>
      <c r="E1006" s="114"/>
      <c r="F1006" s="112"/>
      <c r="G1006" s="109"/>
      <c r="I1006" s="112"/>
      <c r="J1006" s="112"/>
      <c r="K1006" s="112"/>
      <c r="L1006" s="112"/>
      <c r="M1006" s="109"/>
    </row>
    <row r="1007" spans="1:13">
      <c r="A1007" s="109"/>
      <c r="B1007" s="113"/>
      <c r="C1007" s="112"/>
      <c r="D1007" s="112"/>
      <c r="E1007" s="114"/>
      <c r="F1007" s="112"/>
      <c r="G1007" s="109"/>
      <c r="I1007" s="112"/>
      <c r="J1007" s="112"/>
      <c r="K1007" s="112"/>
      <c r="L1007" s="112"/>
      <c r="M1007" s="109"/>
    </row>
    <row r="1008" spans="1:13">
      <c r="A1008" s="109"/>
      <c r="B1008" s="113"/>
      <c r="C1008" s="112"/>
      <c r="D1008" s="112"/>
      <c r="E1008" s="114"/>
      <c r="F1008" s="112"/>
      <c r="G1008" s="109"/>
      <c r="I1008" s="112"/>
      <c r="J1008" s="112"/>
      <c r="K1008" s="112"/>
      <c r="L1008" s="112"/>
      <c r="M1008" s="109"/>
    </row>
    <row r="1009" spans="1:13">
      <c r="A1009" s="109"/>
      <c r="B1009" s="113"/>
      <c r="C1009" s="112"/>
      <c r="D1009" s="112"/>
      <c r="E1009" s="114"/>
      <c r="F1009" s="112"/>
      <c r="G1009" s="109"/>
      <c r="I1009" s="112"/>
      <c r="J1009" s="112"/>
      <c r="K1009" s="112"/>
      <c r="L1009" s="112"/>
      <c r="M1009" s="109"/>
    </row>
    <row r="1010" spans="1:13">
      <c r="A1010" s="109"/>
      <c r="B1010" s="113"/>
      <c r="C1010" s="112"/>
      <c r="D1010" s="112"/>
      <c r="E1010" s="114"/>
      <c r="F1010" s="112"/>
      <c r="G1010" s="109"/>
      <c r="I1010" s="112"/>
      <c r="J1010" s="112"/>
      <c r="K1010" s="112"/>
      <c r="L1010" s="112"/>
      <c r="M1010" s="109"/>
    </row>
    <row r="1011" spans="1:13">
      <c r="A1011" s="109"/>
      <c r="B1011" s="113"/>
      <c r="C1011" s="112"/>
      <c r="D1011" s="112"/>
      <c r="E1011" s="114"/>
      <c r="F1011" s="112"/>
      <c r="G1011" s="109"/>
      <c r="I1011" s="112"/>
      <c r="J1011" s="112"/>
      <c r="K1011" s="112"/>
      <c r="L1011" s="112"/>
      <c r="M1011" s="109"/>
    </row>
    <row r="1012" spans="1:13">
      <c r="A1012" s="109"/>
      <c r="B1012" s="113"/>
      <c r="C1012" s="112"/>
      <c r="D1012" s="112"/>
      <c r="E1012" s="114"/>
      <c r="F1012" s="112"/>
      <c r="G1012" s="109"/>
      <c r="I1012" s="112"/>
      <c r="J1012" s="112"/>
      <c r="K1012" s="112"/>
      <c r="L1012" s="112"/>
      <c r="M1012" s="109"/>
    </row>
    <row r="1013" spans="1:13">
      <c r="A1013" s="109"/>
      <c r="B1013" s="113"/>
      <c r="C1013" s="112"/>
      <c r="D1013" s="112"/>
      <c r="E1013" s="114"/>
      <c r="F1013" s="112"/>
      <c r="G1013" s="109"/>
      <c r="I1013" s="112"/>
      <c r="J1013" s="112"/>
      <c r="K1013" s="112"/>
      <c r="L1013" s="112"/>
      <c r="M1013" s="109"/>
    </row>
    <row r="1014" spans="1:13">
      <c r="A1014" s="109"/>
      <c r="B1014" s="113"/>
      <c r="C1014" s="112"/>
      <c r="D1014" s="112"/>
      <c r="E1014" s="114"/>
      <c r="F1014" s="112"/>
      <c r="G1014" s="109"/>
      <c r="I1014" s="112"/>
      <c r="J1014" s="112"/>
      <c r="K1014" s="112"/>
      <c r="L1014" s="112"/>
      <c r="M1014" s="109"/>
    </row>
    <row r="1015" spans="1:13">
      <c r="A1015" s="109"/>
      <c r="B1015" s="113"/>
      <c r="C1015" s="112"/>
      <c r="D1015" s="112"/>
      <c r="E1015" s="114"/>
      <c r="F1015" s="112"/>
      <c r="G1015" s="109"/>
      <c r="I1015" s="112"/>
      <c r="J1015" s="112"/>
      <c r="K1015" s="112"/>
      <c r="L1015" s="112"/>
      <c r="M1015" s="109"/>
    </row>
    <row r="1016" spans="1:13">
      <c r="A1016" s="109"/>
      <c r="B1016" s="113"/>
      <c r="C1016" s="112"/>
      <c r="D1016" s="112"/>
      <c r="E1016" s="114"/>
      <c r="F1016" s="112"/>
      <c r="G1016" s="109"/>
      <c r="I1016" s="112"/>
      <c r="J1016" s="112"/>
      <c r="K1016" s="112"/>
      <c r="L1016" s="112"/>
      <c r="M1016" s="109"/>
    </row>
    <row r="1017" spans="1:13">
      <c r="A1017" s="109"/>
      <c r="B1017" s="113"/>
      <c r="C1017" s="112"/>
      <c r="D1017" s="112"/>
      <c r="E1017" s="114"/>
      <c r="F1017" s="112"/>
      <c r="G1017" s="109"/>
      <c r="I1017" s="112"/>
      <c r="J1017" s="112"/>
      <c r="K1017" s="112"/>
      <c r="L1017" s="112"/>
      <c r="M1017" s="109"/>
    </row>
    <row r="1018" spans="1:13">
      <c r="A1018" s="109"/>
      <c r="B1018" s="113"/>
      <c r="C1018" s="112"/>
      <c r="D1018" s="112"/>
      <c r="E1018" s="114"/>
      <c r="F1018" s="112"/>
      <c r="G1018" s="109"/>
      <c r="I1018" s="112"/>
      <c r="J1018" s="112"/>
      <c r="K1018" s="112"/>
      <c r="L1018" s="112"/>
      <c r="M1018" s="109"/>
    </row>
    <row r="1019" spans="1:13">
      <c r="A1019" s="109"/>
      <c r="B1019" s="113"/>
      <c r="C1019" s="112"/>
      <c r="D1019" s="112"/>
      <c r="E1019" s="114"/>
      <c r="F1019" s="112"/>
      <c r="G1019" s="109"/>
      <c r="I1019" s="112"/>
      <c r="J1019" s="112"/>
      <c r="K1019" s="112"/>
      <c r="L1019" s="112"/>
      <c r="M1019" s="109"/>
    </row>
    <row r="1020" spans="1:13">
      <c r="A1020" s="109"/>
      <c r="B1020" s="113"/>
      <c r="C1020" s="112"/>
      <c r="D1020" s="112"/>
      <c r="E1020" s="114"/>
      <c r="F1020" s="112"/>
      <c r="G1020" s="109"/>
      <c r="I1020" s="112"/>
      <c r="J1020" s="112"/>
      <c r="K1020" s="112"/>
      <c r="L1020" s="112"/>
      <c r="M1020" s="109"/>
    </row>
    <row r="1021" spans="1:13">
      <c r="A1021" s="109"/>
      <c r="B1021" s="113"/>
      <c r="C1021" s="112"/>
      <c r="D1021" s="112"/>
      <c r="E1021" s="114"/>
      <c r="F1021" s="112"/>
      <c r="G1021" s="109"/>
      <c r="I1021" s="112"/>
      <c r="J1021" s="112"/>
      <c r="K1021" s="112"/>
      <c r="L1021" s="112"/>
      <c r="M1021" s="109"/>
    </row>
    <row r="1022" spans="1:13">
      <c r="A1022" s="109"/>
      <c r="B1022" s="113"/>
      <c r="C1022" s="112"/>
      <c r="D1022" s="112"/>
      <c r="E1022" s="114"/>
      <c r="F1022" s="112"/>
      <c r="G1022" s="109"/>
      <c r="I1022" s="112"/>
      <c r="J1022" s="112"/>
      <c r="K1022" s="112"/>
      <c r="L1022" s="112"/>
      <c r="M1022" s="109"/>
    </row>
    <row r="1023" spans="1:13">
      <c r="A1023" s="109"/>
      <c r="B1023" s="113"/>
      <c r="C1023" s="112"/>
      <c r="D1023" s="112"/>
      <c r="E1023" s="114"/>
      <c r="F1023" s="112"/>
      <c r="G1023" s="109"/>
      <c r="I1023" s="112"/>
      <c r="J1023" s="112"/>
      <c r="K1023" s="112"/>
      <c r="L1023" s="112"/>
      <c r="M1023" s="109"/>
    </row>
    <row r="1024" spans="1:13">
      <c r="A1024" s="109"/>
      <c r="B1024" s="113"/>
      <c r="C1024" s="112"/>
      <c r="D1024" s="112"/>
      <c r="E1024" s="114"/>
      <c r="F1024" s="112"/>
      <c r="G1024" s="109"/>
      <c r="I1024" s="112"/>
      <c r="J1024" s="112"/>
      <c r="K1024" s="112"/>
      <c r="L1024" s="112"/>
      <c r="M1024" s="109"/>
    </row>
    <row r="1025" spans="1:13">
      <c r="A1025" s="109"/>
      <c r="B1025" s="113"/>
      <c r="C1025" s="112"/>
      <c r="D1025" s="112"/>
      <c r="E1025" s="114"/>
      <c r="F1025" s="112"/>
      <c r="G1025" s="109"/>
      <c r="I1025" s="112"/>
      <c r="J1025" s="112"/>
      <c r="K1025" s="112"/>
      <c r="L1025" s="112"/>
      <c r="M1025" s="109"/>
    </row>
    <row r="1026" spans="1:13">
      <c r="A1026" s="109"/>
      <c r="B1026" s="113"/>
      <c r="C1026" s="112"/>
      <c r="D1026" s="112"/>
      <c r="E1026" s="114"/>
      <c r="F1026" s="112"/>
      <c r="G1026" s="109"/>
      <c r="I1026" s="112"/>
      <c r="J1026" s="112"/>
      <c r="K1026" s="112"/>
      <c r="L1026" s="112"/>
      <c r="M1026" s="109"/>
    </row>
    <row r="1027" spans="1:13">
      <c r="A1027" s="109"/>
      <c r="B1027" s="113"/>
      <c r="C1027" s="112"/>
      <c r="D1027" s="112"/>
      <c r="E1027" s="114"/>
      <c r="F1027" s="112"/>
      <c r="G1027" s="109"/>
      <c r="I1027" s="112"/>
      <c r="J1027" s="112"/>
      <c r="K1027" s="112"/>
      <c r="L1027" s="112"/>
      <c r="M1027" s="109"/>
    </row>
    <row r="1028" spans="1:13">
      <c r="A1028" s="109"/>
      <c r="B1028" s="113"/>
      <c r="C1028" s="112"/>
      <c r="D1028" s="112"/>
      <c r="E1028" s="114"/>
      <c r="F1028" s="112"/>
      <c r="G1028" s="109"/>
      <c r="I1028" s="112"/>
      <c r="J1028" s="112"/>
      <c r="K1028" s="112"/>
      <c r="L1028" s="112"/>
      <c r="M1028" s="109"/>
    </row>
    <row r="1029" spans="1:13">
      <c r="A1029" s="109"/>
      <c r="B1029" s="113"/>
      <c r="C1029" s="112"/>
      <c r="D1029" s="112"/>
      <c r="E1029" s="114"/>
      <c r="F1029" s="112"/>
      <c r="G1029" s="109"/>
      <c r="I1029" s="112"/>
      <c r="J1029" s="112"/>
      <c r="K1029" s="112"/>
      <c r="L1029" s="112"/>
      <c r="M1029" s="109"/>
    </row>
    <row r="1030" spans="1:13">
      <c r="A1030" s="109"/>
      <c r="B1030" s="113"/>
      <c r="C1030" s="112"/>
      <c r="D1030" s="112"/>
      <c r="E1030" s="114"/>
      <c r="F1030" s="112"/>
      <c r="G1030" s="109"/>
      <c r="I1030" s="112"/>
      <c r="J1030" s="112"/>
      <c r="K1030" s="112"/>
      <c r="L1030" s="112"/>
      <c r="M1030" s="109"/>
    </row>
    <row r="1031" spans="1:13">
      <c r="A1031" s="109"/>
      <c r="B1031" s="113"/>
      <c r="C1031" s="112"/>
      <c r="D1031" s="112"/>
      <c r="E1031" s="114"/>
      <c r="F1031" s="112"/>
      <c r="G1031" s="109"/>
      <c r="I1031" s="112"/>
      <c r="J1031" s="112"/>
      <c r="K1031" s="112"/>
      <c r="L1031" s="112"/>
      <c r="M1031" s="109"/>
    </row>
    <row r="1032" spans="1:13">
      <c r="A1032" s="109"/>
      <c r="B1032" s="113"/>
      <c r="C1032" s="112"/>
      <c r="D1032" s="112"/>
      <c r="E1032" s="114"/>
      <c r="F1032" s="112"/>
      <c r="G1032" s="109"/>
      <c r="I1032" s="112"/>
      <c r="J1032" s="112"/>
      <c r="K1032" s="112"/>
      <c r="L1032" s="112"/>
      <c r="M1032" s="109"/>
    </row>
    <row r="1033" spans="1:13">
      <c r="A1033" s="109"/>
      <c r="B1033" s="113"/>
      <c r="C1033" s="112"/>
      <c r="D1033" s="112"/>
      <c r="E1033" s="114"/>
      <c r="F1033" s="112"/>
      <c r="G1033" s="109"/>
      <c r="I1033" s="112"/>
      <c r="J1033" s="112"/>
      <c r="K1033" s="112"/>
      <c r="L1033" s="112"/>
      <c r="M1033" s="109"/>
    </row>
    <row r="1034" spans="1:13">
      <c r="A1034" s="109"/>
      <c r="B1034" s="113"/>
      <c r="C1034" s="112"/>
      <c r="D1034" s="112"/>
      <c r="E1034" s="114"/>
      <c r="F1034" s="112"/>
      <c r="G1034" s="109"/>
      <c r="I1034" s="112"/>
      <c r="J1034" s="112"/>
      <c r="K1034" s="112"/>
      <c r="L1034" s="112"/>
      <c r="M1034" s="109"/>
    </row>
    <row r="1035" spans="1:13">
      <c r="A1035" s="109"/>
      <c r="B1035" s="113"/>
      <c r="C1035" s="112"/>
      <c r="D1035" s="112"/>
      <c r="E1035" s="114"/>
      <c r="F1035" s="112"/>
      <c r="G1035" s="109"/>
      <c r="I1035" s="112"/>
      <c r="J1035" s="112"/>
      <c r="K1035" s="112"/>
      <c r="L1035" s="112"/>
      <c r="M1035" s="109"/>
    </row>
    <row r="1036" spans="1:13">
      <c r="A1036" s="109"/>
      <c r="B1036" s="113"/>
      <c r="C1036" s="112"/>
      <c r="D1036" s="112"/>
      <c r="E1036" s="114"/>
      <c r="F1036" s="112"/>
      <c r="G1036" s="109"/>
      <c r="I1036" s="112"/>
      <c r="J1036" s="112"/>
      <c r="K1036" s="112"/>
      <c r="L1036" s="112"/>
      <c r="M1036" s="109"/>
    </row>
    <row r="1037" spans="1:13">
      <c r="A1037" s="109"/>
      <c r="B1037" s="113"/>
      <c r="C1037" s="112"/>
      <c r="D1037" s="112"/>
      <c r="E1037" s="114"/>
      <c r="F1037" s="112"/>
      <c r="G1037" s="109"/>
      <c r="I1037" s="112"/>
      <c r="J1037" s="112"/>
      <c r="K1037" s="112"/>
      <c r="L1037" s="112"/>
      <c r="M1037" s="109"/>
    </row>
    <row r="1038" spans="1:13">
      <c r="A1038" s="109"/>
      <c r="B1038" s="113"/>
      <c r="C1038" s="112"/>
      <c r="D1038" s="112"/>
      <c r="E1038" s="114"/>
      <c r="F1038" s="112"/>
      <c r="G1038" s="109"/>
      <c r="I1038" s="112"/>
      <c r="J1038" s="112"/>
      <c r="K1038" s="112"/>
      <c r="L1038" s="112"/>
      <c r="M1038" s="109"/>
    </row>
    <row r="1039" spans="1:13">
      <c r="A1039" s="109"/>
      <c r="B1039" s="113"/>
      <c r="C1039" s="112"/>
      <c r="D1039" s="112"/>
      <c r="E1039" s="114"/>
      <c r="F1039" s="112"/>
      <c r="G1039" s="109"/>
      <c r="I1039" s="112"/>
      <c r="J1039" s="112"/>
      <c r="K1039" s="112"/>
      <c r="L1039" s="112"/>
      <c r="M1039" s="109"/>
    </row>
    <row r="1040" spans="1:13">
      <c r="A1040" s="109"/>
      <c r="B1040" s="113"/>
      <c r="C1040" s="112"/>
      <c r="D1040" s="112"/>
      <c r="E1040" s="114"/>
      <c r="F1040" s="112"/>
      <c r="G1040" s="109"/>
      <c r="I1040" s="112"/>
      <c r="J1040" s="112"/>
      <c r="K1040" s="112"/>
      <c r="L1040" s="112"/>
      <c r="M1040" s="109"/>
    </row>
    <row r="1041" spans="1:13">
      <c r="A1041" s="109"/>
      <c r="B1041" s="113"/>
      <c r="C1041" s="112"/>
      <c r="D1041" s="112"/>
      <c r="E1041" s="114"/>
      <c r="F1041" s="112"/>
      <c r="G1041" s="109"/>
      <c r="I1041" s="112"/>
      <c r="J1041" s="112"/>
      <c r="K1041" s="112"/>
      <c r="L1041" s="112"/>
      <c r="M1041" s="109"/>
    </row>
    <row r="1042" spans="1:13">
      <c r="A1042" s="109"/>
      <c r="B1042" s="113"/>
      <c r="C1042" s="112"/>
      <c r="D1042" s="112"/>
      <c r="E1042" s="114"/>
      <c r="F1042" s="112"/>
      <c r="G1042" s="109"/>
      <c r="I1042" s="112"/>
      <c r="J1042" s="112"/>
      <c r="K1042" s="112"/>
      <c r="L1042" s="112"/>
      <c r="M1042" s="109"/>
    </row>
    <row r="1043" spans="1:13">
      <c r="A1043" s="109"/>
      <c r="B1043" s="113"/>
      <c r="C1043" s="112"/>
      <c r="D1043" s="112"/>
      <c r="E1043" s="114"/>
      <c r="F1043" s="112"/>
      <c r="G1043" s="109"/>
      <c r="I1043" s="112"/>
      <c r="J1043" s="112"/>
      <c r="K1043" s="112"/>
      <c r="L1043" s="112"/>
      <c r="M1043" s="109"/>
    </row>
    <row r="1044" spans="1:13">
      <c r="A1044" s="109"/>
      <c r="B1044" s="113"/>
      <c r="C1044" s="112"/>
      <c r="D1044" s="112"/>
      <c r="E1044" s="114"/>
      <c r="F1044" s="112"/>
      <c r="G1044" s="109"/>
      <c r="I1044" s="112"/>
      <c r="J1044" s="112"/>
      <c r="K1044" s="112"/>
      <c r="L1044" s="112"/>
      <c r="M1044" s="109"/>
    </row>
    <row r="1045" spans="1:13">
      <c r="A1045" s="109"/>
      <c r="B1045" s="113"/>
      <c r="C1045" s="112"/>
      <c r="D1045" s="112"/>
      <c r="E1045" s="114"/>
      <c r="F1045" s="112"/>
      <c r="G1045" s="109"/>
      <c r="I1045" s="112"/>
      <c r="J1045" s="112"/>
      <c r="K1045" s="112"/>
      <c r="L1045" s="112"/>
      <c r="M1045" s="109"/>
    </row>
    <row r="1046" spans="1:13">
      <c r="A1046" s="109"/>
      <c r="B1046" s="113"/>
      <c r="C1046" s="112"/>
      <c r="D1046" s="112"/>
      <c r="E1046" s="114"/>
      <c r="F1046" s="112"/>
      <c r="G1046" s="109"/>
      <c r="I1046" s="112"/>
      <c r="J1046" s="112"/>
      <c r="K1046" s="112"/>
      <c r="L1046" s="112"/>
      <c r="M1046" s="109"/>
    </row>
    <row r="1047" spans="1:13">
      <c r="A1047" s="109"/>
      <c r="B1047" s="113"/>
      <c r="C1047" s="112"/>
      <c r="D1047" s="112"/>
      <c r="E1047" s="114"/>
      <c r="F1047" s="112"/>
      <c r="G1047" s="109"/>
      <c r="I1047" s="112"/>
      <c r="J1047" s="112"/>
      <c r="K1047" s="112"/>
      <c r="L1047" s="112"/>
      <c r="M1047" s="109"/>
    </row>
    <row r="1048" spans="1:13">
      <c r="A1048" s="109"/>
      <c r="B1048" s="113"/>
      <c r="C1048" s="112"/>
      <c r="D1048" s="112"/>
      <c r="E1048" s="114"/>
      <c r="F1048" s="112"/>
      <c r="G1048" s="109"/>
      <c r="I1048" s="112"/>
      <c r="J1048" s="112"/>
      <c r="K1048" s="112"/>
      <c r="L1048" s="112"/>
      <c r="M1048" s="109"/>
    </row>
    <row r="1049" spans="1:13">
      <c r="A1049" s="109"/>
      <c r="B1049" s="113"/>
      <c r="C1049" s="112"/>
      <c r="D1049" s="112"/>
      <c r="E1049" s="114"/>
      <c r="F1049" s="112"/>
      <c r="G1049" s="109"/>
      <c r="I1049" s="112"/>
      <c r="J1049" s="112"/>
      <c r="K1049" s="112"/>
      <c r="L1049" s="112"/>
      <c r="M1049" s="109"/>
    </row>
    <row r="1050" spans="1:13">
      <c r="A1050" s="109"/>
      <c r="B1050" s="113"/>
      <c r="C1050" s="112"/>
      <c r="D1050" s="112"/>
      <c r="E1050" s="114"/>
      <c r="F1050" s="112"/>
      <c r="G1050" s="109"/>
      <c r="I1050" s="112"/>
      <c r="J1050" s="112"/>
      <c r="K1050" s="112"/>
      <c r="L1050" s="112"/>
      <c r="M1050" s="109"/>
    </row>
    <row r="1051" spans="1:13">
      <c r="A1051" s="109"/>
      <c r="B1051" s="113"/>
      <c r="C1051" s="112"/>
      <c r="D1051" s="112"/>
      <c r="E1051" s="114"/>
      <c r="F1051" s="112"/>
      <c r="G1051" s="109"/>
      <c r="I1051" s="112"/>
      <c r="J1051" s="112"/>
      <c r="K1051" s="112"/>
      <c r="L1051" s="112"/>
      <c r="M1051" s="109"/>
    </row>
    <row r="1052" spans="1:13">
      <c r="A1052" s="109"/>
      <c r="B1052" s="113"/>
      <c r="C1052" s="112"/>
      <c r="D1052" s="112"/>
      <c r="E1052" s="114"/>
      <c r="F1052" s="112"/>
      <c r="G1052" s="109"/>
      <c r="I1052" s="112"/>
      <c r="J1052" s="112"/>
      <c r="K1052" s="112"/>
      <c r="L1052" s="112"/>
      <c r="M1052" s="109"/>
    </row>
    <row r="1053" spans="1:13">
      <c r="A1053" s="109"/>
      <c r="B1053" s="113"/>
      <c r="C1053" s="112"/>
      <c r="D1053" s="112"/>
      <c r="E1053" s="114"/>
      <c r="F1053" s="112"/>
      <c r="G1053" s="109"/>
      <c r="I1053" s="112"/>
      <c r="J1053" s="112"/>
      <c r="K1053" s="112"/>
      <c r="L1053" s="112"/>
      <c r="M1053" s="109"/>
    </row>
    <row r="1054" spans="1:13">
      <c r="A1054" s="109"/>
      <c r="B1054" s="113"/>
      <c r="C1054" s="112"/>
      <c r="D1054" s="112"/>
      <c r="E1054" s="114"/>
      <c r="F1054" s="112"/>
      <c r="G1054" s="109"/>
      <c r="I1054" s="112"/>
      <c r="J1054" s="112"/>
      <c r="K1054" s="112"/>
      <c r="L1054" s="112"/>
      <c r="M1054" s="109"/>
    </row>
    <row r="1055" spans="1:13">
      <c r="A1055" s="109"/>
      <c r="B1055" s="113"/>
      <c r="C1055" s="112"/>
      <c r="D1055" s="112"/>
      <c r="E1055" s="114"/>
      <c r="F1055" s="112"/>
      <c r="G1055" s="109"/>
      <c r="I1055" s="112"/>
      <c r="J1055" s="112"/>
      <c r="K1055" s="112"/>
      <c r="L1055" s="112"/>
      <c r="M1055" s="109"/>
    </row>
    <row r="1056" spans="1:13">
      <c r="A1056" s="109"/>
      <c r="B1056" s="113"/>
      <c r="C1056" s="112"/>
      <c r="D1056" s="112"/>
      <c r="E1056" s="114"/>
      <c r="F1056" s="112"/>
      <c r="G1056" s="109"/>
      <c r="I1056" s="112"/>
      <c r="J1056" s="112"/>
      <c r="K1056" s="112"/>
      <c r="L1056" s="112"/>
      <c r="M1056" s="109"/>
    </row>
    <row r="1057" spans="1:13">
      <c r="A1057" s="109"/>
      <c r="B1057" s="113"/>
      <c r="C1057" s="112"/>
      <c r="D1057" s="112"/>
      <c r="E1057" s="114"/>
      <c r="F1057" s="112"/>
      <c r="G1057" s="109"/>
      <c r="I1057" s="112"/>
      <c r="J1057" s="112"/>
      <c r="K1057" s="112"/>
      <c r="L1057" s="112"/>
      <c r="M1057" s="109"/>
    </row>
    <row r="1058" spans="1:13">
      <c r="A1058" s="109"/>
      <c r="B1058" s="113"/>
      <c r="C1058" s="112"/>
      <c r="D1058" s="112"/>
      <c r="E1058" s="114"/>
      <c r="F1058" s="112"/>
      <c r="G1058" s="109"/>
      <c r="I1058" s="112"/>
      <c r="J1058" s="112"/>
      <c r="K1058" s="112"/>
      <c r="L1058" s="112"/>
      <c r="M1058" s="109"/>
    </row>
    <row r="1059" spans="1:13">
      <c r="A1059" s="109"/>
      <c r="B1059" s="113"/>
      <c r="C1059" s="112"/>
      <c r="D1059" s="112"/>
      <c r="E1059" s="114"/>
      <c r="F1059" s="112"/>
      <c r="G1059" s="109"/>
      <c r="I1059" s="112"/>
      <c r="J1059" s="112"/>
      <c r="K1059" s="112"/>
      <c r="L1059" s="112"/>
      <c r="M1059" s="109"/>
    </row>
    <row r="1060" spans="1:13">
      <c r="A1060" s="109"/>
      <c r="B1060" s="113"/>
      <c r="C1060" s="112"/>
      <c r="D1060" s="112"/>
      <c r="E1060" s="114"/>
      <c r="F1060" s="112"/>
      <c r="G1060" s="109"/>
      <c r="I1060" s="112"/>
      <c r="J1060" s="112"/>
      <c r="K1060" s="112"/>
      <c r="L1060" s="112"/>
      <c r="M1060" s="109"/>
    </row>
    <row r="1061" spans="1:13">
      <c r="A1061" s="109"/>
      <c r="B1061" s="113"/>
      <c r="C1061" s="112"/>
      <c r="D1061" s="112"/>
      <c r="E1061" s="114"/>
      <c r="F1061" s="112"/>
      <c r="G1061" s="109"/>
      <c r="I1061" s="112"/>
      <c r="J1061" s="112"/>
      <c r="K1061" s="112"/>
      <c r="L1061" s="112"/>
      <c r="M1061" s="109"/>
    </row>
    <row r="1062" spans="1:13">
      <c r="A1062" s="109"/>
      <c r="B1062" s="113"/>
      <c r="C1062" s="112"/>
      <c r="D1062" s="112"/>
      <c r="E1062" s="114"/>
      <c r="F1062" s="112"/>
      <c r="G1062" s="109"/>
      <c r="I1062" s="112"/>
      <c r="J1062" s="112"/>
      <c r="K1062" s="112"/>
      <c r="L1062" s="112"/>
      <c r="M1062" s="109"/>
    </row>
    <row r="1063" spans="1:13">
      <c r="A1063" s="109"/>
      <c r="B1063" s="113"/>
      <c r="C1063" s="112"/>
      <c r="D1063" s="112"/>
      <c r="E1063" s="114"/>
      <c r="F1063" s="112"/>
      <c r="G1063" s="109"/>
      <c r="I1063" s="112"/>
      <c r="J1063" s="112"/>
      <c r="K1063" s="112"/>
      <c r="L1063" s="112"/>
      <c r="M1063" s="109"/>
    </row>
    <row r="1064" spans="1:13">
      <c r="A1064" s="109"/>
      <c r="B1064" s="113"/>
      <c r="C1064" s="112"/>
      <c r="D1064" s="112"/>
      <c r="E1064" s="114"/>
      <c r="F1064" s="112"/>
      <c r="G1064" s="109"/>
      <c r="I1064" s="112"/>
      <c r="J1064" s="112"/>
      <c r="K1064" s="112"/>
      <c r="L1064" s="112"/>
      <c r="M1064" s="109"/>
    </row>
    <row r="1065" spans="1:13">
      <c r="A1065" s="109"/>
      <c r="B1065" s="113"/>
      <c r="C1065" s="112"/>
      <c r="D1065" s="112"/>
      <c r="E1065" s="114"/>
      <c r="F1065" s="112"/>
      <c r="G1065" s="109"/>
      <c r="I1065" s="112"/>
      <c r="J1065" s="112"/>
      <c r="K1065" s="112"/>
      <c r="L1065" s="112"/>
      <c r="M1065" s="109"/>
    </row>
    <row r="1066" spans="1:13">
      <c r="A1066" s="109"/>
      <c r="B1066" s="113"/>
      <c r="C1066" s="112"/>
      <c r="D1066" s="112"/>
      <c r="E1066" s="114"/>
      <c r="F1066" s="112"/>
      <c r="G1066" s="109"/>
      <c r="I1066" s="112"/>
      <c r="J1066" s="112"/>
      <c r="K1066" s="112"/>
      <c r="L1066" s="112"/>
      <c r="M1066" s="109"/>
    </row>
    <row r="1067" spans="1:13">
      <c r="A1067" s="109"/>
      <c r="B1067" s="113"/>
      <c r="C1067" s="112"/>
      <c r="D1067" s="112"/>
      <c r="E1067" s="114"/>
      <c r="F1067" s="112"/>
      <c r="G1067" s="109"/>
      <c r="I1067" s="112"/>
      <c r="J1067" s="112"/>
      <c r="K1067" s="112"/>
      <c r="L1067" s="112"/>
      <c r="M1067" s="109"/>
    </row>
    <row r="1068" spans="1:13">
      <c r="A1068" s="109"/>
      <c r="B1068" s="113"/>
      <c r="C1068" s="112"/>
      <c r="D1068" s="112"/>
      <c r="E1068" s="114"/>
      <c r="F1068" s="112"/>
      <c r="G1068" s="109"/>
      <c r="I1068" s="112"/>
      <c r="J1068" s="112"/>
      <c r="K1068" s="112"/>
      <c r="L1068" s="112"/>
      <c r="M1068" s="109"/>
    </row>
    <row r="1069" spans="1:13">
      <c r="A1069" s="109"/>
      <c r="B1069" s="113"/>
      <c r="C1069" s="112"/>
      <c r="D1069" s="112"/>
      <c r="E1069" s="114"/>
      <c r="F1069" s="112"/>
      <c r="G1069" s="109"/>
      <c r="I1069" s="112"/>
      <c r="J1069" s="112"/>
      <c r="K1069" s="112"/>
      <c r="L1069" s="112"/>
      <c r="M1069" s="109"/>
    </row>
    <row r="1070" spans="1:13">
      <c r="A1070" s="109"/>
      <c r="B1070" s="113"/>
      <c r="C1070" s="112"/>
      <c r="D1070" s="112"/>
      <c r="E1070" s="114"/>
      <c r="F1070" s="112"/>
      <c r="G1070" s="109"/>
      <c r="I1070" s="112"/>
      <c r="J1070" s="112"/>
      <c r="K1070" s="112"/>
      <c r="L1070" s="112"/>
      <c r="M1070" s="109"/>
    </row>
    <row r="1071" spans="1:13">
      <c r="A1071" s="109"/>
      <c r="B1071" s="113"/>
      <c r="C1071" s="112"/>
      <c r="D1071" s="112"/>
      <c r="E1071" s="114"/>
      <c r="F1071" s="112"/>
      <c r="G1071" s="109"/>
      <c r="I1071" s="112"/>
      <c r="J1071" s="112"/>
      <c r="K1071" s="112"/>
      <c r="L1071" s="112"/>
      <c r="M1071" s="109"/>
    </row>
    <row r="1072" spans="1:13">
      <c r="A1072" s="109"/>
      <c r="B1072" s="113"/>
      <c r="C1072" s="112"/>
      <c r="D1072" s="112"/>
      <c r="E1072" s="114"/>
      <c r="F1072" s="112"/>
      <c r="G1072" s="109"/>
      <c r="I1072" s="112"/>
      <c r="J1072" s="112"/>
      <c r="K1072" s="112"/>
      <c r="L1072" s="112"/>
      <c r="M1072" s="109"/>
    </row>
    <row r="1073" spans="1:13">
      <c r="A1073" s="109"/>
      <c r="B1073" s="113"/>
      <c r="C1073" s="112"/>
      <c r="D1073" s="112"/>
      <c r="E1073" s="114"/>
      <c r="F1073" s="112"/>
      <c r="G1073" s="109"/>
      <c r="I1073" s="112"/>
      <c r="J1073" s="112"/>
      <c r="K1073" s="112"/>
      <c r="L1073" s="112"/>
      <c r="M1073" s="109"/>
    </row>
    <row r="1074" spans="1:13">
      <c r="A1074" s="109"/>
      <c r="B1074" s="113"/>
      <c r="C1074" s="112"/>
      <c r="D1074" s="112"/>
      <c r="E1074" s="114"/>
      <c r="F1074" s="112"/>
      <c r="G1074" s="109"/>
      <c r="I1074" s="112"/>
      <c r="J1074" s="112"/>
      <c r="K1074" s="112"/>
      <c r="L1074" s="112"/>
      <c r="M1074" s="109"/>
    </row>
    <row r="1075" spans="1:13">
      <c r="A1075" s="109"/>
      <c r="B1075" s="113"/>
      <c r="C1075" s="112"/>
      <c r="D1075" s="112"/>
      <c r="E1075" s="114"/>
      <c r="F1075" s="112"/>
      <c r="G1075" s="109"/>
      <c r="I1075" s="112"/>
      <c r="J1075" s="112"/>
      <c r="K1075" s="112"/>
      <c r="L1075" s="112"/>
      <c r="M1075" s="109"/>
    </row>
    <row r="1076" spans="1:13">
      <c r="A1076" s="109"/>
      <c r="B1076" s="113"/>
      <c r="C1076" s="112"/>
      <c r="D1076" s="112"/>
      <c r="E1076" s="114"/>
      <c r="F1076" s="112"/>
      <c r="G1076" s="109"/>
      <c r="I1076" s="112"/>
      <c r="J1076" s="112"/>
      <c r="K1076" s="112"/>
      <c r="L1076" s="112"/>
      <c r="M1076" s="109"/>
    </row>
    <row r="1077" spans="1:13">
      <c r="A1077" s="109"/>
      <c r="B1077" s="113"/>
      <c r="C1077" s="112"/>
      <c r="D1077" s="112"/>
      <c r="E1077" s="114"/>
      <c r="F1077" s="112"/>
      <c r="G1077" s="109"/>
      <c r="I1077" s="112"/>
      <c r="J1077" s="112"/>
      <c r="K1077" s="112"/>
      <c r="L1077" s="112"/>
      <c r="M1077" s="109"/>
    </row>
    <row r="1078" spans="1:13">
      <c r="A1078" s="109"/>
      <c r="B1078" s="113"/>
      <c r="C1078" s="112"/>
      <c r="D1078" s="112"/>
      <c r="E1078" s="114"/>
      <c r="F1078" s="112"/>
      <c r="G1078" s="109"/>
      <c r="I1078" s="112"/>
      <c r="J1078" s="112"/>
      <c r="K1078" s="112"/>
      <c r="L1078" s="112"/>
      <c r="M1078" s="109"/>
    </row>
    <row r="1079" spans="1:13">
      <c r="A1079" s="109"/>
      <c r="B1079" s="113"/>
      <c r="C1079" s="112"/>
      <c r="D1079" s="112"/>
      <c r="E1079" s="114"/>
      <c r="F1079" s="112"/>
      <c r="G1079" s="109"/>
      <c r="I1079" s="112"/>
      <c r="J1079" s="112"/>
      <c r="K1079" s="112"/>
      <c r="L1079" s="112"/>
      <c r="M1079" s="109"/>
    </row>
    <row r="1080" spans="1:13">
      <c r="A1080" s="109"/>
      <c r="B1080" s="113"/>
      <c r="C1080" s="112"/>
      <c r="D1080" s="112"/>
      <c r="E1080" s="114"/>
      <c r="F1080" s="112"/>
      <c r="G1080" s="109"/>
      <c r="I1080" s="112"/>
      <c r="J1080" s="112"/>
      <c r="K1080" s="112"/>
      <c r="L1080" s="112"/>
      <c r="M1080" s="109"/>
    </row>
    <row r="1081" spans="1:13">
      <c r="A1081" s="109"/>
      <c r="B1081" s="113"/>
      <c r="C1081" s="112"/>
      <c r="D1081" s="112"/>
      <c r="E1081" s="114"/>
      <c r="F1081" s="112"/>
      <c r="G1081" s="109"/>
      <c r="I1081" s="112"/>
      <c r="J1081" s="112"/>
      <c r="K1081" s="112"/>
      <c r="L1081" s="112"/>
      <c r="M1081" s="109"/>
    </row>
    <row r="1082" spans="1:13">
      <c r="A1082" s="109"/>
      <c r="B1082" s="113"/>
      <c r="C1082" s="112"/>
      <c r="D1082" s="112"/>
      <c r="E1082" s="114"/>
      <c r="F1082" s="112"/>
      <c r="G1082" s="109"/>
      <c r="I1082" s="112"/>
      <c r="J1082" s="112"/>
      <c r="K1082" s="112"/>
      <c r="L1082" s="112"/>
      <c r="M1082" s="109"/>
    </row>
    <row r="1083" spans="1:13">
      <c r="A1083" s="109"/>
      <c r="B1083" s="113"/>
      <c r="C1083" s="112"/>
      <c r="D1083" s="112"/>
      <c r="E1083" s="114"/>
      <c r="F1083" s="112"/>
      <c r="G1083" s="109"/>
      <c r="I1083" s="112"/>
      <c r="J1083" s="112"/>
      <c r="K1083" s="112"/>
      <c r="L1083" s="112"/>
      <c r="M1083" s="109"/>
    </row>
    <row r="1084" spans="1:13">
      <c r="A1084" s="109"/>
      <c r="B1084" s="113"/>
      <c r="C1084" s="112"/>
      <c r="D1084" s="112"/>
      <c r="E1084" s="114"/>
      <c r="F1084" s="112"/>
      <c r="G1084" s="109"/>
      <c r="I1084" s="112"/>
      <c r="J1084" s="112"/>
      <c r="K1084" s="112"/>
      <c r="L1084" s="112"/>
      <c r="M1084" s="109"/>
    </row>
    <row r="1085" spans="1:13">
      <c r="A1085" s="109"/>
      <c r="B1085" s="113"/>
      <c r="C1085" s="112"/>
      <c r="D1085" s="112"/>
      <c r="E1085" s="114"/>
      <c r="F1085" s="112"/>
      <c r="G1085" s="109"/>
      <c r="I1085" s="112"/>
      <c r="J1085" s="112"/>
      <c r="K1085" s="112"/>
      <c r="L1085" s="112"/>
      <c r="M1085" s="109"/>
    </row>
    <row r="1086" spans="1:13">
      <c r="A1086" s="109"/>
      <c r="B1086" s="113"/>
      <c r="C1086" s="112"/>
      <c r="D1086" s="112"/>
      <c r="E1086" s="114"/>
      <c r="F1086" s="112"/>
      <c r="G1086" s="109"/>
      <c r="I1086" s="112"/>
      <c r="J1086" s="112"/>
      <c r="K1086" s="112"/>
      <c r="L1086" s="112"/>
      <c r="M1086" s="109"/>
    </row>
    <row r="1087" spans="1:13">
      <c r="A1087" s="109"/>
      <c r="B1087" s="113"/>
      <c r="C1087" s="112"/>
      <c r="D1087" s="112"/>
      <c r="E1087" s="114"/>
      <c r="F1087" s="112"/>
      <c r="G1087" s="109"/>
      <c r="I1087" s="112"/>
      <c r="J1087" s="112"/>
      <c r="K1087" s="112"/>
      <c r="L1087" s="112"/>
      <c r="M1087" s="109"/>
    </row>
    <row r="1088" spans="1:13">
      <c r="A1088" s="109"/>
      <c r="B1088" s="113"/>
      <c r="C1088" s="112"/>
      <c r="D1088" s="112"/>
      <c r="E1088" s="114"/>
      <c r="F1088" s="112"/>
      <c r="G1088" s="109"/>
      <c r="I1088" s="112"/>
      <c r="J1088" s="112"/>
      <c r="K1088" s="112"/>
      <c r="L1088" s="112"/>
      <c r="M1088" s="109"/>
    </row>
    <row r="1089" spans="1:13">
      <c r="A1089" s="109"/>
      <c r="B1089" s="113"/>
      <c r="C1089" s="112"/>
      <c r="D1089" s="112"/>
      <c r="E1089" s="114"/>
      <c r="F1089" s="112"/>
      <c r="G1089" s="109"/>
      <c r="I1089" s="112"/>
      <c r="J1089" s="112"/>
      <c r="K1089" s="112"/>
      <c r="L1089" s="112"/>
      <c r="M1089" s="109"/>
    </row>
    <row r="1090" spans="1:13">
      <c r="A1090" s="109"/>
      <c r="B1090" s="113"/>
      <c r="C1090" s="112"/>
      <c r="D1090" s="112"/>
      <c r="E1090" s="114"/>
      <c r="F1090" s="112"/>
      <c r="G1090" s="109"/>
      <c r="I1090" s="112"/>
      <c r="J1090" s="112"/>
      <c r="K1090" s="112"/>
      <c r="L1090" s="112"/>
      <c r="M1090" s="109"/>
    </row>
    <row r="1091" spans="1:13">
      <c r="A1091" s="109"/>
      <c r="B1091" s="113"/>
      <c r="C1091" s="112"/>
      <c r="D1091" s="112"/>
      <c r="E1091" s="114"/>
      <c r="F1091" s="112"/>
      <c r="G1091" s="109"/>
      <c r="I1091" s="112"/>
      <c r="J1091" s="112"/>
      <c r="K1091" s="112"/>
      <c r="L1091" s="112"/>
      <c r="M1091" s="109"/>
    </row>
    <row r="1092" spans="1:13">
      <c r="A1092" s="109"/>
      <c r="B1092" s="113"/>
      <c r="C1092" s="112"/>
      <c r="D1092" s="112"/>
      <c r="E1092" s="114"/>
      <c r="F1092" s="112"/>
      <c r="G1092" s="109"/>
      <c r="I1092" s="112"/>
      <c r="J1092" s="112"/>
      <c r="K1092" s="112"/>
      <c r="L1092" s="112"/>
      <c r="M1092" s="109"/>
    </row>
    <row r="1093" spans="1:13">
      <c r="A1093" s="109"/>
      <c r="B1093" s="113"/>
      <c r="C1093" s="112"/>
      <c r="D1093" s="112"/>
      <c r="E1093" s="114"/>
      <c r="F1093" s="112"/>
      <c r="G1093" s="109"/>
      <c r="I1093" s="112"/>
      <c r="J1093" s="112"/>
      <c r="K1093" s="112"/>
      <c r="L1093" s="112"/>
      <c r="M1093" s="109"/>
    </row>
    <row r="1094" spans="1:13">
      <c r="A1094" s="109"/>
      <c r="B1094" s="113"/>
      <c r="C1094" s="112"/>
      <c r="D1094" s="112"/>
      <c r="E1094" s="114"/>
      <c r="F1094" s="112"/>
      <c r="G1094" s="109"/>
      <c r="I1094" s="112"/>
      <c r="J1094" s="112"/>
      <c r="K1094" s="112"/>
      <c r="L1094" s="112"/>
      <c r="M1094" s="109"/>
    </row>
    <row r="1095" spans="1:13">
      <c r="A1095" s="109"/>
      <c r="B1095" s="113"/>
      <c r="C1095" s="112"/>
      <c r="D1095" s="112"/>
      <c r="E1095" s="114"/>
      <c r="F1095" s="112"/>
      <c r="G1095" s="109"/>
      <c r="I1095" s="112"/>
      <c r="J1095" s="112"/>
      <c r="K1095" s="112"/>
      <c r="L1095" s="112"/>
      <c r="M1095" s="109"/>
    </row>
    <row r="1096" spans="1:13">
      <c r="A1096" s="109"/>
      <c r="B1096" s="113"/>
      <c r="C1096" s="112"/>
      <c r="D1096" s="112"/>
      <c r="E1096" s="114"/>
      <c r="F1096" s="112"/>
      <c r="G1096" s="109"/>
      <c r="I1096" s="112"/>
      <c r="J1096" s="112"/>
      <c r="K1096" s="112"/>
      <c r="L1096" s="112"/>
      <c r="M1096" s="109"/>
    </row>
    <row r="1097" spans="1:13">
      <c r="A1097" s="109"/>
      <c r="B1097" s="113"/>
      <c r="C1097" s="112"/>
      <c r="D1097" s="112"/>
      <c r="E1097" s="114"/>
      <c r="F1097" s="112"/>
      <c r="G1097" s="109"/>
      <c r="I1097" s="112"/>
      <c r="J1097" s="112"/>
      <c r="K1097" s="112"/>
      <c r="L1097" s="112"/>
      <c r="M1097" s="109"/>
    </row>
    <row r="1098" spans="1:13">
      <c r="A1098" s="109"/>
      <c r="B1098" s="113"/>
      <c r="C1098" s="112"/>
      <c r="D1098" s="112"/>
      <c r="E1098" s="114"/>
      <c r="F1098" s="112"/>
      <c r="G1098" s="109"/>
      <c r="I1098" s="112"/>
      <c r="J1098" s="112"/>
      <c r="K1098" s="112"/>
      <c r="L1098" s="112"/>
      <c r="M1098" s="109"/>
    </row>
    <row r="1099" spans="1:13">
      <c r="A1099" s="109"/>
      <c r="B1099" s="113"/>
      <c r="C1099" s="112"/>
      <c r="D1099" s="112"/>
      <c r="E1099" s="114"/>
      <c r="F1099" s="112"/>
      <c r="G1099" s="109"/>
      <c r="I1099" s="112"/>
      <c r="J1099" s="112"/>
      <c r="K1099" s="112"/>
      <c r="L1099" s="112"/>
      <c r="M1099" s="109"/>
    </row>
    <row r="1100" spans="1:13">
      <c r="A1100" s="109"/>
      <c r="B1100" s="113"/>
      <c r="C1100" s="112"/>
      <c r="D1100" s="112"/>
      <c r="E1100" s="114"/>
      <c r="F1100" s="112"/>
      <c r="G1100" s="109"/>
      <c r="I1100" s="112"/>
      <c r="J1100" s="112"/>
      <c r="K1100" s="112"/>
      <c r="L1100" s="112"/>
      <c r="M1100" s="109"/>
    </row>
    <row r="1101" spans="1:13">
      <c r="A1101" s="109"/>
      <c r="B1101" s="113"/>
      <c r="C1101" s="112"/>
      <c r="D1101" s="112"/>
      <c r="E1101" s="114"/>
      <c r="F1101" s="112"/>
      <c r="G1101" s="109"/>
      <c r="I1101" s="112"/>
      <c r="J1101" s="112"/>
      <c r="K1101" s="112"/>
      <c r="L1101" s="112"/>
      <c r="M1101" s="109"/>
    </row>
    <row r="1102" spans="1:13">
      <c r="A1102" s="109"/>
      <c r="B1102" s="113"/>
      <c r="C1102" s="112"/>
      <c r="D1102" s="112"/>
      <c r="E1102" s="114"/>
      <c r="F1102" s="112"/>
      <c r="G1102" s="109"/>
      <c r="I1102" s="112"/>
      <c r="J1102" s="112"/>
      <c r="K1102" s="112"/>
      <c r="L1102" s="112"/>
      <c r="M1102" s="109"/>
    </row>
    <row r="1103" spans="1:13">
      <c r="A1103" s="109"/>
      <c r="B1103" s="113"/>
      <c r="C1103" s="112"/>
      <c r="D1103" s="112"/>
      <c r="E1103" s="114"/>
      <c r="F1103" s="112"/>
      <c r="G1103" s="109"/>
      <c r="I1103" s="112"/>
      <c r="J1103" s="112"/>
      <c r="K1103" s="112"/>
      <c r="L1103" s="112"/>
      <c r="M1103" s="109"/>
    </row>
    <row r="1104" spans="1:13">
      <c r="A1104" s="109"/>
      <c r="B1104" s="113"/>
      <c r="C1104" s="112"/>
      <c r="D1104" s="112"/>
      <c r="E1104" s="114"/>
      <c r="F1104" s="112"/>
      <c r="G1104" s="109"/>
      <c r="I1104" s="112"/>
      <c r="J1104" s="112"/>
      <c r="K1104" s="112"/>
      <c r="L1104" s="112"/>
      <c r="M1104" s="109"/>
    </row>
    <row r="1105" spans="1:13">
      <c r="A1105" s="109"/>
      <c r="B1105" s="113"/>
      <c r="C1105" s="112"/>
      <c r="D1105" s="112"/>
      <c r="E1105" s="114"/>
      <c r="F1105" s="112"/>
      <c r="G1105" s="109"/>
      <c r="I1105" s="112"/>
      <c r="J1105" s="112"/>
      <c r="K1105" s="112"/>
      <c r="L1105" s="112"/>
      <c r="M1105" s="109"/>
    </row>
    <row r="1106" spans="1:13">
      <c r="A1106" s="109"/>
      <c r="B1106" s="113"/>
      <c r="C1106" s="112"/>
      <c r="D1106" s="112"/>
      <c r="E1106" s="114"/>
      <c r="F1106" s="112"/>
      <c r="G1106" s="109"/>
      <c r="I1106" s="112"/>
      <c r="J1106" s="112"/>
      <c r="K1106" s="112"/>
      <c r="L1106" s="112"/>
      <c r="M1106" s="109"/>
    </row>
    <row r="1107" spans="1:13">
      <c r="A1107" s="109"/>
      <c r="B1107" s="113"/>
      <c r="C1107" s="112"/>
      <c r="D1107" s="112"/>
      <c r="E1107" s="114"/>
      <c r="F1107" s="112"/>
      <c r="G1107" s="109"/>
      <c r="I1107" s="112"/>
      <c r="J1107" s="112"/>
      <c r="K1107" s="112"/>
      <c r="L1107" s="112"/>
      <c r="M1107" s="109"/>
    </row>
    <row r="1108" spans="1:13">
      <c r="A1108" s="109"/>
      <c r="B1108" s="113"/>
      <c r="C1108" s="112"/>
      <c r="D1108" s="112"/>
      <c r="E1108" s="114"/>
      <c r="F1108" s="112"/>
      <c r="G1108" s="109"/>
      <c r="I1108" s="112"/>
      <c r="J1108" s="112"/>
      <c r="K1108" s="112"/>
      <c r="L1108" s="112"/>
      <c r="M1108" s="109"/>
    </row>
    <row r="1109" spans="1:13">
      <c r="A1109" s="109"/>
      <c r="B1109" s="113"/>
      <c r="C1109" s="112"/>
      <c r="D1109" s="112"/>
      <c r="E1109" s="114"/>
      <c r="F1109" s="112"/>
      <c r="G1109" s="109"/>
      <c r="I1109" s="112"/>
      <c r="J1109" s="112"/>
      <c r="K1109" s="112"/>
      <c r="L1109" s="112"/>
      <c r="M1109" s="109"/>
    </row>
    <row r="1110" spans="1:13">
      <c r="A1110" s="109"/>
      <c r="B1110" s="113"/>
      <c r="C1110" s="112"/>
      <c r="D1110" s="112"/>
      <c r="E1110" s="114"/>
      <c r="F1110" s="112"/>
      <c r="G1110" s="109"/>
      <c r="I1110" s="112"/>
      <c r="J1110" s="112"/>
      <c r="K1110" s="112"/>
      <c r="L1110" s="112"/>
      <c r="M1110" s="109"/>
    </row>
    <row r="1111" spans="1:13">
      <c r="A1111" s="109"/>
      <c r="B1111" s="113"/>
      <c r="C1111" s="112"/>
      <c r="D1111" s="112"/>
      <c r="E1111" s="114"/>
      <c r="F1111" s="112"/>
      <c r="G1111" s="109"/>
      <c r="I1111" s="112"/>
      <c r="J1111" s="112"/>
      <c r="K1111" s="112"/>
      <c r="L1111" s="112"/>
      <c r="M1111" s="109"/>
    </row>
    <row r="1112" spans="1:13">
      <c r="A1112" s="109"/>
      <c r="B1112" s="113"/>
      <c r="C1112" s="112"/>
      <c r="D1112" s="112"/>
      <c r="E1112" s="114"/>
      <c r="F1112" s="112"/>
      <c r="G1112" s="109"/>
      <c r="I1112" s="112"/>
      <c r="J1112" s="112"/>
      <c r="K1112" s="112"/>
      <c r="L1112" s="112"/>
      <c r="M1112" s="109"/>
    </row>
    <row r="1113" spans="1:13">
      <c r="A1113" s="109"/>
      <c r="B1113" s="113"/>
      <c r="C1113" s="112"/>
      <c r="D1113" s="112"/>
      <c r="E1113" s="114"/>
      <c r="F1113" s="112"/>
      <c r="G1113" s="109"/>
      <c r="I1113" s="112"/>
      <c r="J1113" s="112"/>
      <c r="K1113" s="112"/>
      <c r="L1113" s="112"/>
      <c r="M1113" s="109"/>
    </row>
    <row r="1114" spans="1:13">
      <c r="A1114" s="109"/>
      <c r="B1114" s="113"/>
      <c r="C1114" s="112"/>
      <c r="D1114" s="112"/>
      <c r="E1114" s="114"/>
      <c r="F1114" s="112"/>
      <c r="G1114" s="109"/>
      <c r="I1114" s="112"/>
      <c r="J1114" s="112"/>
      <c r="K1114" s="112"/>
      <c r="L1114" s="112"/>
      <c r="M1114" s="109"/>
    </row>
    <row r="1115" spans="1:13">
      <c r="A1115" s="109"/>
      <c r="B1115" s="113"/>
      <c r="C1115" s="112"/>
      <c r="D1115" s="112"/>
      <c r="E1115" s="114"/>
      <c r="F1115" s="112"/>
      <c r="G1115" s="109"/>
      <c r="I1115" s="112"/>
      <c r="J1115" s="112"/>
      <c r="K1115" s="112"/>
      <c r="L1115" s="112"/>
      <c r="M1115" s="109"/>
    </row>
    <row r="1116" spans="1:13">
      <c r="A1116" s="109"/>
      <c r="B1116" s="113"/>
      <c r="C1116" s="112"/>
      <c r="D1116" s="112"/>
      <c r="E1116" s="114"/>
      <c r="F1116" s="112"/>
      <c r="G1116" s="109"/>
      <c r="I1116" s="112"/>
      <c r="J1116" s="112"/>
      <c r="K1116" s="112"/>
      <c r="L1116" s="112"/>
      <c r="M1116" s="109"/>
    </row>
    <row r="1117" spans="1:13">
      <c r="A1117" s="109"/>
      <c r="B1117" s="113"/>
      <c r="C1117" s="112"/>
      <c r="D1117" s="112"/>
      <c r="E1117" s="114"/>
      <c r="F1117" s="112"/>
      <c r="G1117" s="109"/>
      <c r="I1117" s="112"/>
      <c r="J1117" s="112"/>
      <c r="K1117" s="112"/>
      <c r="L1117" s="112"/>
      <c r="M1117" s="109"/>
    </row>
    <row r="1118" spans="1:13">
      <c r="A1118" s="109"/>
      <c r="B1118" s="113"/>
      <c r="C1118" s="112"/>
      <c r="D1118" s="112"/>
      <c r="E1118" s="114"/>
      <c r="F1118" s="112"/>
      <c r="G1118" s="109"/>
      <c r="I1118" s="112"/>
      <c r="J1118" s="112"/>
      <c r="K1118" s="112"/>
      <c r="L1118" s="112"/>
      <c r="M1118" s="109"/>
    </row>
    <row r="1119" spans="1:13">
      <c r="A1119" s="109"/>
      <c r="B1119" s="113"/>
      <c r="C1119" s="112"/>
      <c r="D1119" s="112"/>
      <c r="E1119" s="114"/>
      <c r="F1119" s="112"/>
      <c r="G1119" s="109"/>
      <c r="I1119" s="112"/>
      <c r="J1119" s="112"/>
      <c r="K1119" s="112"/>
      <c r="L1119" s="112"/>
      <c r="M1119" s="109"/>
    </row>
    <row r="1120" spans="1:13">
      <c r="A1120" s="109"/>
      <c r="B1120" s="113"/>
      <c r="C1120" s="112"/>
      <c r="D1120" s="112"/>
      <c r="E1120" s="114"/>
      <c r="F1120" s="112"/>
      <c r="G1120" s="109"/>
      <c r="I1120" s="112"/>
      <c r="J1120" s="112"/>
      <c r="K1120" s="112"/>
      <c r="L1120" s="112"/>
      <c r="M1120" s="109"/>
    </row>
    <row r="1121" spans="1:13">
      <c r="A1121" s="109"/>
      <c r="B1121" s="113"/>
      <c r="C1121" s="112"/>
      <c r="D1121" s="112"/>
      <c r="E1121" s="114"/>
      <c r="F1121" s="112"/>
      <c r="G1121" s="109"/>
      <c r="I1121" s="112"/>
      <c r="J1121" s="112"/>
      <c r="K1121" s="112"/>
      <c r="L1121" s="112"/>
      <c r="M1121" s="109"/>
    </row>
    <row r="1122" spans="1:13">
      <c r="A1122" s="109"/>
      <c r="B1122" s="113"/>
      <c r="C1122" s="112"/>
      <c r="D1122" s="112"/>
      <c r="E1122" s="114"/>
      <c r="F1122" s="112"/>
      <c r="G1122" s="109"/>
      <c r="I1122" s="112"/>
      <c r="J1122" s="112"/>
      <c r="K1122" s="112"/>
      <c r="L1122" s="112"/>
      <c r="M1122" s="109"/>
    </row>
    <row r="1123" spans="1:13">
      <c r="A1123" s="109"/>
      <c r="B1123" s="113"/>
      <c r="C1123" s="112"/>
      <c r="D1123" s="112"/>
      <c r="E1123" s="114"/>
      <c r="F1123" s="112"/>
      <c r="G1123" s="109"/>
      <c r="I1123" s="112"/>
      <c r="J1123" s="112"/>
      <c r="K1123" s="112"/>
      <c r="L1123" s="112"/>
      <c r="M1123" s="109"/>
    </row>
    <row r="1124" spans="1:13">
      <c r="A1124" s="109"/>
      <c r="B1124" s="113"/>
      <c r="C1124" s="112"/>
      <c r="D1124" s="112"/>
      <c r="E1124" s="114"/>
      <c r="F1124" s="112"/>
      <c r="G1124" s="109"/>
      <c r="I1124" s="112"/>
      <c r="J1124" s="112"/>
      <c r="K1124" s="112"/>
      <c r="L1124" s="112"/>
      <c r="M1124" s="109"/>
    </row>
    <row r="1125" spans="1:13">
      <c r="A1125" s="109"/>
      <c r="B1125" s="113"/>
      <c r="C1125" s="112"/>
      <c r="D1125" s="112"/>
      <c r="E1125" s="114"/>
      <c r="F1125" s="112"/>
      <c r="G1125" s="109"/>
      <c r="I1125" s="112"/>
      <c r="J1125" s="112"/>
      <c r="K1125" s="112"/>
      <c r="L1125" s="112"/>
      <c r="M1125" s="109"/>
    </row>
    <row r="1126" spans="1:13">
      <c r="A1126" s="109"/>
      <c r="B1126" s="113"/>
      <c r="C1126" s="112"/>
      <c r="D1126" s="112"/>
      <c r="E1126" s="114"/>
      <c r="F1126" s="112"/>
      <c r="G1126" s="109"/>
      <c r="I1126" s="112"/>
      <c r="J1126" s="112"/>
      <c r="K1126" s="112"/>
      <c r="L1126" s="112"/>
      <c r="M1126" s="109"/>
    </row>
    <row r="1127" spans="1:13">
      <c r="A1127" s="109"/>
      <c r="B1127" s="113"/>
      <c r="C1127" s="112"/>
      <c r="D1127" s="112"/>
      <c r="E1127" s="114"/>
      <c r="F1127" s="112"/>
      <c r="G1127" s="109"/>
      <c r="I1127" s="112"/>
      <c r="J1127" s="112"/>
      <c r="K1127" s="112"/>
      <c r="L1127" s="112"/>
      <c r="M1127" s="109"/>
    </row>
    <row r="1128" spans="1:13">
      <c r="A1128" s="109"/>
      <c r="B1128" s="113"/>
      <c r="C1128" s="112"/>
      <c r="D1128" s="112"/>
      <c r="E1128" s="114"/>
      <c r="F1128" s="112"/>
      <c r="G1128" s="109"/>
      <c r="I1128" s="112"/>
      <c r="J1128" s="112"/>
      <c r="K1128" s="112"/>
      <c r="L1128" s="112"/>
      <c r="M1128" s="109"/>
    </row>
    <row r="1129" spans="1:13">
      <c r="A1129" s="109"/>
      <c r="B1129" s="113"/>
      <c r="C1129" s="112"/>
      <c r="D1129" s="112"/>
      <c r="E1129" s="114"/>
      <c r="F1129" s="112"/>
      <c r="G1129" s="109"/>
      <c r="I1129" s="112"/>
      <c r="J1129" s="112"/>
      <c r="K1129" s="112"/>
      <c r="L1129" s="112"/>
      <c r="M1129" s="109"/>
    </row>
    <row r="1130" spans="1:13">
      <c r="A1130" s="109"/>
      <c r="B1130" s="113"/>
      <c r="C1130" s="112"/>
      <c r="D1130" s="112"/>
      <c r="E1130" s="114"/>
      <c r="F1130" s="112"/>
      <c r="G1130" s="109"/>
      <c r="I1130" s="112"/>
      <c r="J1130" s="112"/>
      <c r="K1130" s="112"/>
      <c r="L1130" s="112"/>
      <c r="M1130" s="109"/>
    </row>
    <row r="1131" spans="1:13">
      <c r="A1131" s="109"/>
      <c r="B1131" s="113"/>
      <c r="C1131" s="112"/>
      <c r="D1131" s="112"/>
      <c r="E1131" s="114"/>
      <c r="F1131" s="112"/>
      <c r="G1131" s="109"/>
      <c r="I1131" s="112"/>
      <c r="J1131" s="112"/>
      <c r="K1131" s="112"/>
      <c r="L1131" s="112"/>
      <c r="M1131" s="109"/>
    </row>
    <row r="1132" spans="1:13">
      <c r="A1132" s="109"/>
      <c r="B1132" s="113"/>
      <c r="C1132" s="112"/>
      <c r="D1132" s="112"/>
      <c r="E1132" s="114"/>
      <c r="F1132" s="112"/>
      <c r="G1132" s="109"/>
      <c r="I1132" s="112"/>
      <c r="J1132" s="112"/>
      <c r="K1132" s="112"/>
      <c r="L1132" s="112"/>
      <c r="M1132" s="109"/>
    </row>
    <row r="1133" spans="1:13">
      <c r="A1133" s="109"/>
      <c r="B1133" s="113"/>
      <c r="C1133" s="112"/>
      <c r="D1133" s="112"/>
      <c r="E1133" s="114"/>
      <c r="F1133" s="112"/>
      <c r="G1133" s="109"/>
      <c r="I1133" s="112"/>
      <c r="J1133" s="112"/>
      <c r="K1133" s="112"/>
      <c r="L1133" s="112"/>
      <c r="M1133" s="109"/>
    </row>
    <row r="1134" spans="1:13">
      <c r="A1134" s="109"/>
      <c r="B1134" s="113"/>
      <c r="C1134" s="112"/>
      <c r="D1134" s="112"/>
      <c r="E1134" s="114"/>
      <c r="F1134" s="112"/>
      <c r="G1134" s="109"/>
      <c r="I1134" s="112"/>
      <c r="J1134" s="112"/>
      <c r="K1134" s="112"/>
      <c r="L1134" s="112"/>
      <c r="M1134" s="109"/>
    </row>
    <row r="1135" spans="1:13">
      <c r="A1135" s="109"/>
      <c r="B1135" s="113"/>
      <c r="C1135" s="112"/>
      <c r="D1135" s="112"/>
      <c r="E1135" s="114"/>
      <c r="F1135" s="112"/>
      <c r="G1135" s="109"/>
      <c r="I1135" s="112"/>
      <c r="J1135" s="112"/>
      <c r="K1135" s="112"/>
      <c r="L1135" s="112"/>
      <c r="M1135" s="109"/>
    </row>
    <row r="1136" spans="1:13">
      <c r="A1136" s="109"/>
      <c r="B1136" s="113"/>
      <c r="C1136" s="112"/>
      <c r="D1136" s="112"/>
      <c r="E1136" s="114"/>
      <c r="F1136" s="112"/>
      <c r="G1136" s="109"/>
      <c r="I1136" s="112"/>
      <c r="J1136" s="112"/>
      <c r="K1136" s="112"/>
      <c r="L1136" s="112"/>
      <c r="M1136" s="109"/>
    </row>
    <row r="1137" spans="1:13">
      <c r="A1137" s="109"/>
      <c r="B1137" s="113"/>
      <c r="C1137" s="112"/>
      <c r="D1137" s="112"/>
      <c r="E1137" s="114"/>
      <c r="F1137" s="112"/>
      <c r="G1137" s="109"/>
      <c r="I1137" s="112"/>
      <c r="J1137" s="112"/>
      <c r="K1137" s="112"/>
      <c r="L1137" s="112"/>
      <c r="M1137" s="109"/>
    </row>
    <row r="1138" spans="1:13">
      <c r="A1138" s="109"/>
      <c r="B1138" s="113"/>
      <c r="C1138" s="112"/>
      <c r="D1138" s="112"/>
      <c r="E1138" s="114"/>
      <c r="F1138" s="112"/>
      <c r="G1138" s="109"/>
      <c r="I1138" s="112"/>
      <c r="J1138" s="112"/>
      <c r="K1138" s="112"/>
      <c r="L1138" s="112"/>
      <c r="M1138" s="109"/>
    </row>
    <row r="1139" spans="1:13">
      <c r="A1139" s="109"/>
      <c r="B1139" s="113"/>
      <c r="C1139" s="112"/>
      <c r="D1139" s="112"/>
      <c r="E1139" s="114"/>
      <c r="F1139" s="112"/>
      <c r="G1139" s="109"/>
      <c r="I1139" s="112"/>
      <c r="J1139" s="112"/>
      <c r="K1139" s="112"/>
      <c r="L1139" s="112"/>
      <c r="M1139" s="109"/>
    </row>
    <row r="1140" spans="1:13">
      <c r="A1140" s="109"/>
      <c r="B1140" s="113"/>
      <c r="C1140" s="112"/>
      <c r="D1140" s="112"/>
      <c r="E1140" s="114"/>
      <c r="F1140" s="112"/>
      <c r="G1140" s="109"/>
      <c r="I1140" s="112"/>
      <c r="J1140" s="112"/>
      <c r="K1140" s="112"/>
      <c r="L1140" s="112"/>
      <c r="M1140" s="109"/>
    </row>
    <row r="1141" spans="1:13">
      <c r="A1141" s="109"/>
      <c r="B1141" s="113"/>
      <c r="C1141" s="112"/>
      <c r="D1141" s="112"/>
      <c r="E1141" s="114"/>
      <c r="F1141" s="112"/>
      <c r="G1141" s="109"/>
      <c r="I1141" s="112"/>
      <c r="J1141" s="112"/>
      <c r="K1141" s="112"/>
      <c r="L1141" s="112"/>
      <c r="M1141" s="109"/>
    </row>
    <row r="1142" spans="1:13">
      <c r="A1142" s="109"/>
      <c r="B1142" s="113"/>
      <c r="C1142" s="112"/>
      <c r="D1142" s="112"/>
      <c r="E1142" s="114"/>
      <c r="F1142" s="112"/>
      <c r="G1142" s="109"/>
      <c r="I1142" s="112"/>
      <c r="J1142" s="112"/>
      <c r="K1142" s="112"/>
      <c r="L1142" s="112"/>
      <c r="M1142" s="109"/>
    </row>
    <row r="1143" spans="1:13">
      <c r="A1143" s="109"/>
      <c r="B1143" s="113"/>
      <c r="C1143" s="112"/>
      <c r="D1143" s="112"/>
      <c r="E1143" s="114"/>
      <c r="F1143" s="112"/>
      <c r="G1143" s="109"/>
      <c r="I1143" s="112"/>
      <c r="J1143" s="112"/>
      <c r="K1143" s="112"/>
      <c r="L1143" s="112"/>
      <c r="M1143" s="109"/>
    </row>
    <row r="1144" spans="1:13">
      <c r="A1144" s="109"/>
      <c r="B1144" s="113"/>
      <c r="C1144" s="112"/>
      <c r="D1144" s="112"/>
      <c r="E1144" s="114"/>
      <c r="F1144" s="112"/>
      <c r="G1144" s="109"/>
      <c r="I1144" s="112"/>
      <c r="J1144" s="112"/>
      <c r="K1144" s="112"/>
      <c r="L1144" s="112"/>
      <c r="M1144" s="109"/>
    </row>
    <row r="1145" spans="1:13">
      <c r="A1145" s="109"/>
      <c r="B1145" s="113"/>
      <c r="C1145" s="112"/>
      <c r="D1145" s="112"/>
      <c r="E1145" s="114"/>
      <c r="F1145" s="112"/>
      <c r="G1145" s="109"/>
      <c r="I1145" s="112"/>
      <c r="J1145" s="112"/>
      <c r="K1145" s="112"/>
      <c r="L1145" s="112"/>
      <c r="M1145" s="109"/>
    </row>
    <row r="1146" spans="1:13">
      <c r="A1146" s="109"/>
      <c r="B1146" s="113"/>
      <c r="C1146" s="112"/>
      <c r="D1146" s="112"/>
      <c r="E1146" s="114"/>
      <c r="F1146" s="112"/>
      <c r="G1146" s="109"/>
      <c r="I1146" s="112"/>
      <c r="J1146" s="112"/>
      <c r="K1146" s="112"/>
      <c r="L1146" s="112"/>
      <c r="M1146" s="109"/>
    </row>
    <row r="1147" spans="1:13">
      <c r="A1147" s="109"/>
      <c r="B1147" s="113"/>
      <c r="C1147" s="112"/>
      <c r="D1147" s="112"/>
      <c r="E1147" s="114"/>
      <c r="F1147" s="112"/>
      <c r="G1147" s="109"/>
      <c r="I1147" s="112"/>
      <c r="J1147" s="112"/>
      <c r="K1147" s="112"/>
      <c r="L1147" s="112"/>
      <c r="M1147" s="109"/>
    </row>
    <row r="1148" spans="1:13">
      <c r="A1148" s="109"/>
      <c r="B1148" s="113"/>
      <c r="C1148" s="112"/>
      <c r="D1148" s="112"/>
      <c r="E1148" s="114"/>
      <c r="F1148" s="112"/>
      <c r="G1148" s="109"/>
      <c r="I1148" s="112"/>
      <c r="J1148" s="112"/>
      <c r="K1148" s="112"/>
      <c r="L1148" s="112"/>
      <c r="M1148" s="109"/>
    </row>
    <row r="1149" spans="1:13">
      <c r="A1149" s="109"/>
      <c r="B1149" s="113"/>
      <c r="C1149" s="112"/>
      <c r="D1149" s="112"/>
      <c r="E1149" s="114"/>
      <c r="F1149" s="112"/>
      <c r="G1149" s="109"/>
      <c r="I1149" s="112"/>
      <c r="J1149" s="112"/>
      <c r="K1149" s="112"/>
      <c r="L1149" s="112"/>
      <c r="M1149" s="109"/>
    </row>
    <row r="1150" spans="1:13">
      <c r="A1150" s="109"/>
      <c r="B1150" s="113"/>
      <c r="C1150" s="112"/>
      <c r="D1150" s="112"/>
      <c r="E1150" s="114"/>
      <c r="F1150" s="112"/>
      <c r="G1150" s="109"/>
      <c r="I1150" s="112"/>
      <c r="J1150" s="112"/>
      <c r="K1150" s="112"/>
      <c r="L1150" s="112"/>
      <c r="M1150" s="109"/>
    </row>
    <row r="1151" spans="1:13">
      <c r="A1151" s="109"/>
      <c r="B1151" s="113"/>
      <c r="C1151" s="112"/>
      <c r="D1151" s="112"/>
      <c r="E1151" s="114"/>
      <c r="F1151" s="112"/>
      <c r="G1151" s="109"/>
      <c r="I1151" s="112"/>
      <c r="J1151" s="112"/>
      <c r="K1151" s="112"/>
      <c r="L1151" s="112"/>
      <c r="M1151" s="109"/>
    </row>
    <row r="1152" spans="1:13">
      <c r="A1152" s="109"/>
      <c r="B1152" s="113"/>
      <c r="C1152" s="112"/>
      <c r="D1152" s="112"/>
      <c r="E1152" s="114"/>
      <c r="F1152" s="112"/>
      <c r="G1152" s="109"/>
      <c r="I1152" s="112"/>
      <c r="J1152" s="112"/>
      <c r="K1152" s="112"/>
      <c r="L1152" s="112"/>
      <c r="M1152" s="109"/>
    </row>
    <row r="1153" spans="1:13">
      <c r="A1153" s="109"/>
      <c r="B1153" s="113"/>
      <c r="C1153" s="112"/>
      <c r="D1153" s="112"/>
      <c r="E1153" s="114"/>
      <c r="F1153" s="112"/>
      <c r="G1153" s="109"/>
      <c r="I1153" s="112"/>
      <c r="J1153" s="112"/>
      <c r="K1153" s="112"/>
      <c r="L1153" s="112"/>
      <c r="M1153" s="109"/>
    </row>
    <row r="1154" spans="1:13">
      <c r="A1154" s="109"/>
      <c r="B1154" s="113"/>
      <c r="C1154" s="112"/>
      <c r="D1154" s="112"/>
      <c r="E1154" s="114"/>
      <c r="F1154" s="112"/>
      <c r="G1154" s="109"/>
      <c r="I1154" s="112"/>
      <c r="J1154" s="112"/>
      <c r="K1154" s="112"/>
      <c r="L1154" s="112"/>
      <c r="M1154" s="109"/>
    </row>
    <row r="1155" spans="1:13">
      <c r="A1155" s="109"/>
      <c r="B1155" s="113"/>
      <c r="C1155" s="112"/>
      <c r="D1155" s="112"/>
      <c r="E1155" s="114"/>
      <c r="F1155" s="112"/>
      <c r="G1155" s="109"/>
      <c r="I1155" s="112"/>
      <c r="J1155" s="112"/>
      <c r="K1155" s="112"/>
      <c r="L1155" s="112"/>
      <c r="M1155" s="109"/>
    </row>
    <row r="1156" spans="1:13">
      <c r="A1156" s="109"/>
      <c r="B1156" s="113"/>
      <c r="C1156" s="112"/>
      <c r="D1156" s="112"/>
      <c r="E1156" s="114"/>
      <c r="F1156" s="112"/>
      <c r="G1156" s="109"/>
      <c r="I1156" s="112"/>
      <c r="J1156" s="112"/>
      <c r="K1156" s="112"/>
      <c r="L1156" s="112"/>
      <c r="M1156" s="109"/>
    </row>
    <row r="1157" spans="1:13">
      <c r="A1157" s="109"/>
      <c r="B1157" s="113"/>
      <c r="C1157" s="112"/>
      <c r="D1157" s="112"/>
      <c r="E1157" s="114"/>
      <c r="F1157" s="112"/>
      <c r="G1157" s="109"/>
      <c r="I1157" s="112"/>
      <c r="J1157" s="112"/>
      <c r="K1157" s="112"/>
      <c r="L1157" s="112"/>
      <c r="M1157" s="109"/>
    </row>
    <row r="1158" spans="1:13">
      <c r="A1158" s="109"/>
      <c r="B1158" s="113"/>
      <c r="C1158" s="112"/>
      <c r="D1158" s="112"/>
      <c r="E1158" s="114"/>
      <c r="F1158" s="112"/>
      <c r="G1158" s="109"/>
      <c r="I1158" s="112"/>
      <c r="J1158" s="112"/>
      <c r="K1158" s="112"/>
      <c r="L1158" s="112"/>
      <c r="M1158" s="109"/>
    </row>
    <row r="1159" spans="1:13">
      <c r="A1159" s="109"/>
      <c r="B1159" s="113"/>
      <c r="C1159" s="112"/>
      <c r="D1159" s="112"/>
      <c r="E1159" s="114"/>
      <c r="F1159" s="112"/>
      <c r="G1159" s="109"/>
      <c r="I1159" s="112"/>
      <c r="J1159" s="112"/>
      <c r="K1159" s="112"/>
      <c r="L1159" s="112"/>
      <c r="M1159" s="109"/>
    </row>
    <row r="1160" spans="1:13">
      <c r="A1160" s="109"/>
      <c r="B1160" s="113"/>
      <c r="C1160" s="112"/>
      <c r="D1160" s="112"/>
      <c r="E1160" s="114"/>
      <c r="F1160" s="112"/>
      <c r="G1160" s="109"/>
      <c r="I1160" s="112"/>
      <c r="J1160" s="112"/>
      <c r="K1160" s="112"/>
      <c r="L1160" s="112"/>
      <c r="M1160" s="109"/>
    </row>
    <row r="1161" spans="1:13">
      <c r="A1161" s="109"/>
      <c r="B1161" s="113"/>
      <c r="C1161" s="112"/>
      <c r="D1161" s="112"/>
      <c r="E1161" s="114"/>
      <c r="F1161" s="112"/>
      <c r="G1161" s="109"/>
      <c r="I1161" s="112"/>
      <c r="J1161" s="112"/>
      <c r="K1161" s="112"/>
      <c r="L1161" s="112"/>
      <c r="M1161" s="109"/>
    </row>
    <row r="1162" spans="1:13">
      <c r="A1162" s="109"/>
      <c r="B1162" s="113"/>
      <c r="C1162" s="112"/>
      <c r="D1162" s="112"/>
      <c r="E1162" s="114"/>
      <c r="F1162" s="112"/>
      <c r="G1162" s="109"/>
      <c r="I1162" s="112"/>
      <c r="J1162" s="112"/>
      <c r="K1162" s="112"/>
      <c r="L1162" s="112"/>
      <c r="M1162" s="109"/>
    </row>
    <row r="1163" spans="1:13">
      <c r="A1163" s="109"/>
      <c r="B1163" s="113"/>
      <c r="C1163" s="112"/>
      <c r="D1163" s="112"/>
      <c r="E1163" s="114"/>
      <c r="F1163" s="112"/>
      <c r="G1163" s="109"/>
      <c r="I1163" s="112"/>
      <c r="J1163" s="112"/>
      <c r="K1163" s="112"/>
      <c r="L1163" s="112"/>
      <c r="M1163" s="109"/>
    </row>
    <row r="1164" spans="1:13">
      <c r="A1164" s="109"/>
      <c r="B1164" s="113"/>
      <c r="C1164" s="112"/>
      <c r="D1164" s="112"/>
      <c r="E1164" s="114"/>
      <c r="F1164" s="112"/>
      <c r="G1164" s="109"/>
      <c r="I1164" s="112"/>
      <c r="J1164" s="112"/>
      <c r="K1164" s="112"/>
      <c r="L1164" s="112"/>
      <c r="M1164" s="109"/>
    </row>
    <row r="1165" spans="1:13">
      <c r="A1165" s="109"/>
      <c r="B1165" s="113"/>
      <c r="C1165" s="112"/>
      <c r="D1165" s="112"/>
      <c r="E1165" s="114"/>
      <c r="F1165" s="112"/>
      <c r="G1165" s="109"/>
      <c r="I1165" s="112"/>
      <c r="J1165" s="112"/>
      <c r="K1165" s="112"/>
      <c r="L1165" s="112"/>
      <c r="M1165" s="109"/>
    </row>
    <row r="1166" spans="1:13">
      <c r="A1166" s="109"/>
      <c r="B1166" s="113"/>
      <c r="C1166" s="112"/>
      <c r="D1166" s="112"/>
      <c r="E1166" s="114"/>
      <c r="F1166" s="112"/>
      <c r="G1166" s="109"/>
      <c r="I1166" s="112"/>
      <c r="J1166" s="112"/>
      <c r="K1166" s="112"/>
      <c r="L1166" s="112"/>
      <c r="M1166" s="109"/>
    </row>
    <row r="1167" spans="1:13">
      <c r="A1167" s="109"/>
      <c r="B1167" s="113"/>
      <c r="C1167" s="112"/>
      <c r="D1167" s="112"/>
      <c r="E1167" s="114"/>
      <c r="F1167" s="112"/>
      <c r="G1167" s="109"/>
      <c r="I1167" s="112"/>
      <c r="J1167" s="112"/>
      <c r="K1167" s="112"/>
      <c r="L1167" s="112"/>
      <c r="M1167" s="109"/>
    </row>
    <row r="1168" spans="1:13">
      <c r="A1168" s="109"/>
      <c r="B1168" s="113"/>
      <c r="C1168" s="112"/>
      <c r="D1168" s="112"/>
      <c r="E1168" s="114"/>
      <c r="F1168" s="112"/>
      <c r="G1168" s="109"/>
      <c r="I1168" s="112"/>
      <c r="J1168" s="112"/>
      <c r="K1168" s="112"/>
      <c r="L1168" s="112"/>
      <c r="M1168" s="109"/>
    </row>
    <row r="1169" spans="1:13">
      <c r="A1169" s="109"/>
      <c r="B1169" s="113"/>
      <c r="C1169" s="112"/>
      <c r="D1169" s="112"/>
      <c r="E1169" s="114"/>
      <c r="F1169" s="112"/>
      <c r="G1169" s="109"/>
      <c r="I1169" s="112"/>
      <c r="J1169" s="112"/>
      <c r="K1169" s="112"/>
      <c r="L1169" s="112"/>
      <c r="M1169" s="109"/>
    </row>
    <row r="1170" spans="1:13">
      <c r="A1170" s="109"/>
      <c r="B1170" s="113"/>
      <c r="C1170" s="112"/>
      <c r="D1170" s="112"/>
      <c r="E1170" s="114"/>
      <c r="F1170" s="112"/>
      <c r="G1170" s="109"/>
      <c r="I1170" s="112"/>
      <c r="J1170" s="112"/>
      <c r="K1170" s="112"/>
      <c r="L1170" s="112"/>
      <c r="M1170" s="109"/>
    </row>
    <row r="1171" spans="1:13">
      <c r="A1171" s="109"/>
      <c r="B1171" s="113"/>
      <c r="C1171" s="112"/>
      <c r="D1171" s="112"/>
      <c r="E1171" s="114"/>
      <c r="F1171" s="112"/>
      <c r="G1171" s="109"/>
      <c r="I1171" s="112"/>
      <c r="J1171" s="112"/>
      <c r="K1171" s="112"/>
      <c r="L1171" s="112"/>
      <c r="M1171" s="109"/>
    </row>
    <row r="1172" spans="1:13">
      <c r="A1172" s="109"/>
      <c r="B1172" s="113"/>
      <c r="C1172" s="112"/>
      <c r="D1172" s="112"/>
      <c r="E1172" s="114"/>
      <c r="F1172" s="112"/>
      <c r="G1172" s="109"/>
      <c r="I1172" s="112"/>
      <c r="J1172" s="112"/>
      <c r="K1172" s="112"/>
      <c r="L1172" s="112"/>
      <c r="M1172" s="109"/>
    </row>
    <row r="1173" spans="1:13">
      <c r="A1173" s="109"/>
      <c r="B1173" s="113"/>
      <c r="C1173" s="112"/>
      <c r="D1173" s="112"/>
      <c r="E1173" s="114"/>
      <c r="F1173" s="112"/>
      <c r="G1173" s="109"/>
      <c r="I1173" s="112"/>
      <c r="J1173" s="112"/>
      <c r="K1173" s="112"/>
      <c r="L1173" s="112"/>
      <c r="M1173" s="109"/>
    </row>
    <row r="1174" spans="1:13">
      <c r="A1174" s="109"/>
      <c r="B1174" s="113"/>
      <c r="C1174" s="112"/>
      <c r="D1174" s="112"/>
      <c r="E1174" s="114"/>
      <c r="F1174" s="112"/>
      <c r="G1174" s="109"/>
      <c r="I1174" s="112"/>
      <c r="J1174" s="112"/>
      <c r="K1174" s="112"/>
      <c r="L1174" s="112"/>
      <c r="M1174" s="109"/>
    </row>
    <row r="1175" spans="1:13">
      <c r="A1175" s="109"/>
      <c r="B1175" s="113"/>
      <c r="C1175" s="112"/>
      <c r="D1175" s="112"/>
      <c r="E1175" s="114"/>
      <c r="F1175" s="112"/>
      <c r="G1175" s="109"/>
      <c r="I1175" s="112"/>
      <c r="J1175" s="112"/>
      <c r="K1175" s="112"/>
      <c r="L1175" s="112"/>
      <c r="M1175" s="109"/>
    </row>
    <row r="1176" spans="1:13">
      <c r="A1176" s="109"/>
      <c r="B1176" s="113"/>
      <c r="C1176" s="112"/>
      <c r="D1176" s="112"/>
      <c r="E1176" s="114"/>
      <c r="F1176" s="112"/>
      <c r="G1176" s="109"/>
      <c r="I1176" s="112"/>
      <c r="J1176" s="112"/>
      <c r="K1176" s="112"/>
      <c r="L1176" s="112"/>
      <c r="M1176" s="109"/>
    </row>
    <row r="1177" spans="1:13">
      <c r="A1177" s="109"/>
      <c r="B1177" s="113"/>
      <c r="C1177" s="112"/>
      <c r="D1177" s="112"/>
      <c r="E1177" s="114"/>
      <c r="F1177" s="112"/>
      <c r="G1177" s="109"/>
      <c r="I1177" s="112"/>
      <c r="J1177" s="112"/>
      <c r="K1177" s="112"/>
      <c r="L1177" s="112"/>
      <c r="M1177" s="109"/>
    </row>
    <row r="1178" spans="1:13">
      <c r="A1178" s="109"/>
      <c r="B1178" s="113"/>
      <c r="C1178" s="112"/>
      <c r="D1178" s="112"/>
      <c r="E1178" s="114"/>
      <c r="F1178" s="112"/>
      <c r="G1178" s="109"/>
      <c r="I1178" s="112"/>
      <c r="J1178" s="112"/>
      <c r="K1178" s="112"/>
      <c r="L1178" s="112"/>
      <c r="M1178" s="109"/>
    </row>
    <row r="1179" spans="1:13">
      <c r="A1179" s="109"/>
      <c r="B1179" s="113"/>
      <c r="C1179" s="112"/>
      <c r="D1179" s="112"/>
      <c r="E1179" s="114"/>
      <c r="F1179" s="112"/>
      <c r="G1179" s="109"/>
      <c r="I1179" s="112"/>
      <c r="J1179" s="112"/>
      <c r="K1179" s="112"/>
      <c r="L1179" s="112"/>
      <c r="M1179" s="109"/>
    </row>
    <row r="1180" spans="1:13">
      <c r="A1180" s="109"/>
      <c r="B1180" s="113"/>
      <c r="C1180" s="112"/>
      <c r="D1180" s="112"/>
      <c r="E1180" s="114"/>
      <c r="F1180" s="112"/>
      <c r="G1180" s="109"/>
      <c r="I1180" s="112"/>
      <c r="J1180" s="112"/>
      <c r="K1180" s="112"/>
      <c r="L1180" s="112"/>
      <c r="M1180" s="109"/>
    </row>
    <row r="1181" spans="1:13">
      <c r="A1181" s="109"/>
      <c r="B1181" s="113"/>
      <c r="C1181" s="112"/>
      <c r="D1181" s="112"/>
      <c r="E1181" s="114"/>
      <c r="F1181" s="112"/>
      <c r="G1181" s="109"/>
      <c r="I1181" s="112"/>
      <c r="J1181" s="112"/>
      <c r="K1181" s="112"/>
      <c r="L1181" s="112"/>
      <c r="M1181" s="109"/>
    </row>
    <row r="1182" spans="1:13">
      <c r="A1182" s="109"/>
      <c r="B1182" s="113"/>
      <c r="C1182" s="112"/>
      <c r="D1182" s="112"/>
      <c r="E1182" s="114"/>
      <c r="F1182" s="112"/>
      <c r="G1182" s="109"/>
      <c r="I1182" s="112"/>
      <c r="J1182" s="112"/>
      <c r="K1182" s="112"/>
      <c r="L1182" s="112"/>
      <c r="M1182" s="109"/>
    </row>
    <row r="1183" spans="1:13">
      <c r="A1183" s="109"/>
      <c r="B1183" s="113"/>
      <c r="C1183" s="112"/>
      <c r="D1183" s="112"/>
      <c r="E1183" s="114"/>
      <c r="F1183" s="112"/>
      <c r="G1183" s="109"/>
      <c r="I1183" s="112"/>
      <c r="J1183" s="112"/>
      <c r="K1183" s="112"/>
      <c r="L1183" s="112"/>
      <c r="M1183" s="109"/>
    </row>
    <row r="1184" spans="1:13">
      <c r="A1184" s="109"/>
      <c r="B1184" s="113"/>
      <c r="C1184" s="112"/>
      <c r="D1184" s="112"/>
      <c r="E1184" s="114"/>
      <c r="F1184" s="112"/>
      <c r="G1184" s="109"/>
      <c r="I1184" s="112"/>
      <c r="J1184" s="112"/>
      <c r="K1184" s="112"/>
      <c r="L1184" s="112"/>
      <c r="M1184" s="109"/>
    </row>
    <row r="1185" spans="1:13">
      <c r="A1185" s="109"/>
      <c r="B1185" s="113"/>
      <c r="C1185" s="112"/>
      <c r="D1185" s="112"/>
      <c r="E1185" s="114"/>
      <c r="F1185" s="112"/>
      <c r="G1185" s="109"/>
      <c r="I1185" s="112"/>
      <c r="J1185" s="112"/>
      <c r="K1185" s="112"/>
      <c r="L1185" s="112"/>
      <c r="M1185" s="109"/>
    </row>
    <row r="1186" spans="1:13">
      <c r="A1186" s="109"/>
      <c r="B1186" s="113"/>
      <c r="C1186" s="112"/>
      <c r="D1186" s="112"/>
      <c r="E1186" s="114"/>
      <c r="F1186" s="112"/>
      <c r="G1186" s="109"/>
      <c r="I1186" s="112"/>
      <c r="J1186" s="112"/>
      <c r="K1186" s="112"/>
      <c r="L1186" s="112"/>
      <c r="M1186" s="109"/>
    </row>
    <row r="1187" spans="1:13">
      <c r="A1187" s="109"/>
      <c r="B1187" s="113"/>
      <c r="C1187" s="112"/>
      <c r="D1187" s="112"/>
      <c r="E1187" s="114"/>
      <c r="F1187" s="112"/>
      <c r="G1187" s="109"/>
      <c r="I1187" s="112"/>
      <c r="J1187" s="112"/>
      <c r="K1187" s="112"/>
      <c r="L1187" s="112"/>
      <c r="M1187" s="109"/>
    </row>
    <row r="1188" spans="1:13">
      <c r="A1188" s="109"/>
      <c r="B1188" s="113"/>
      <c r="C1188" s="112"/>
      <c r="D1188" s="112"/>
      <c r="E1188" s="114"/>
      <c r="F1188" s="112"/>
      <c r="G1188" s="109"/>
      <c r="I1188" s="112"/>
      <c r="J1188" s="112"/>
      <c r="K1188" s="112"/>
      <c r="L1188" s="112"/>
      <c r="M1188" s="109"/>
    </row>
    <row r="1189" spans="1:13">
      <c r="A1189" s="109"/>
      <c r="B1189" s="113"/>
      <c r="C1189" s="112"/>
      <c r="D1189" s="112"/>
      <c r="E1189" s="114"/>
      <c r="F1189" s="112"/>
      <c r="G1189" s="109"/>
      <c r="I1189" s="112"/>
      <c r="J1189" s="112"/>
      <c r="K1189" s="112"/>
      <c r="L1189" s="112"/>
      <c r="M1189" s="109"/>
    </row>
    <row r="1190" spans="1:13">
      <c r="A1190" s="109"/>
      <c r="B1190" s="113"/>
      <c r="C1190" s="112"/>
      <c r="D1190" s="112"/>
      <c r="E1190" s="114"/>
      <c r="F1190" s="112"/>
      <c r="G1190" s="109"/>
      <c r="I1190" s="112"/>
      <c r="J1190" s="112"/>
      <c r="K1190" s="112"/>
      <c r="L1190" s="112"/>
      <c r="M1190" s="109"/>
    </row>
    <row r="1191" spans="1:13">
      <c r="A1191" s="109"/>
      <c r="B1191" s="113"/>
      <c r="C1191" s="112"/>
      <c r="D1191" s="112"/>
      <c r="E1191" s="114"/>
      <c r="F1191" s="112"/>
      <c r="G1191" s="109"/>
      <c r="I1191" s="112"/>
      <c r="J1191" s="112"/>
      <c r="K1191" s="112"/>
      <c r="L1191" s="112"/>
      <c r="M1191" s="109"/>
    </row>
    <row r="1192" spans="1:13">
      <c r="A1192" s="109"/>
      <c r="B1192" s="113"/>
      <c r="C1192" s="112"/>
      <c r="D1192" s="112"/>
      <c r="E1192" s="114"/>
      <c r="F1192" s="112"/>
      <c r="G1192" s="109"/>
      <c r="I1192" s="112"/>
      <c r="J1192" s="112"/>
      <c r="K1192" s="112"/>
      <c r="L1192" s="112"/>
      <c r="M1192" s="109"/>
    </row>
    <row r="1193" spans="1:13">
      <c r="A1193" s="109"/>
      <c r="B1193" s="113"/>
      <c r="C1193" s="112"/>
      <c r="D1193" s="112"/>
      <c r="E1193" s="114"/>
      <c r="F1193" s="112"/>
      <c r="G1193" s="109"/>
      <c r="I1193" s="112"/>
      <c r="J1193" s="112"/>
      <c r="K1193" s="112"/>
      <c r="L1193" s="112"/>
      <c r="M1193" s="109"/>
    </row>
    <row r="1194" spans="1:13">
      <c r="A1194" s="109"/>
      <c r="B1194" s="113"/>
      <c r="C1194" s="112"/>
      <c r="D1194" s="112"/>
      <c r="E1194" s="114"/>
      <c r="F1194" s="112"/>
      <c r="G1194" s="109"/>
      <c r="I1194" s="112"/>
      <c r="J1194" s="112"/>
      <c r="K1194" s="112"/>
      <c r="L1194" s="112"/>
      <c r="M1194" s="109"/>
    </row>
    <row r="1195" spans="1:13">
      <c r="A1195" s="109"/>
      <c r="B1195" s="113"/>
      <c r="C1195" s="112"/>
      <c r="D1195" s="112"/>
      <c r="E1195" s="114"/>
      <c r="F1195" s="112"/>
      <c r="G1195" s="109"/>
      <c r="I1195" s="112"/>
      <c r="J1195" s="112"/>
      <c r="K1195" s="112"/>
      <c r="L1195" s="112"/>
      <c r="M1195" s="109"/>
    </row>
    <row r="1196" spans="1:13">
      <c r="A1196" s="109"/>
      <c r="B1196" s="113"/>
      <c r="C1196" s="112"/>
      <c r="D1196" s="112"/>
      <c r="E1196" s="114"/>
      <c r="F1196" s="112"/>
      <c r="G1196" s="109"/>
      <c r="I1196" s="112"/>
      <c r="J1196" s="112"/>
      <c r="K1196" s="112"/>
      <c r="L1196" s="112"/>
      <c r="M1196" s="109"/>
    </row>
    <row r="1197" spans="1:13">
      <c r="A1197" s="109"/>
      <c r="B1197" s="113"/>
      <c r="C1197" s="112"/>
      <c r="D1197" s="112"/>
      <c r="E1197" s="114"/>
      <c r="F1197" s="112"/>
      <c r="G1197" s="109"/>
      <c r="I1197" s="112"/>
      <c r="J1197" s="112"/>
      <c r="K1197" s="112"/>
      <c r="L1197" s="112"/>
      <c r="M1197" s="109"/>
    </row>
    <row r="1198" spans="1:13">
      <c r="A1198" s="109"/>
      <c r="B1198" s="113"/>
      <c r="C1198" s="112"/>
      <c r="D1198" s="112"/>
      <c r="E1198" s="114"/>
      <c r="F1198" s="112"/>
      <c r="G1198" s="109"/>
      <c r="I1198" s="112"/>
      <c r="J1198" s="112"/>
      <c r="K1198" s="112"/>
      <c r="L1198" s="112"/>
      <c r="M1198" s="109"/>
    </row>
    <row r="1199" spans="1:13">
      <c r="A1199" s="109"/>
      <c r="B1199" s="113"/>
      <c r="C1199" s="112"/>
      <c r="D1199" s="112"/>
      <c r="E1199" s="114"/>
      <c r="F1199" s="112"/>
      <c r="G1199" s="109"/>
      <c r="I1199" s="112"/>
      <c r="J1199" s="112"/>
      <c r="K1199" s="112"/>
      <c r="L1199" s="112"/>
      <c r="M1199" s="109"/>
    </row>
    <row r="1200" spans="1:13">
      <c r="A1200" s="109"/>
      <c r="B1200" s="113"/>
      <c r="C1200" s="112"/>
      <c r="D1200" s="112"/>
      <c r="E1200" s="114"/>
      <c r="F1200" s="112"/>
      <c r="G1200" s="109"/>
      <c r="I1200" s="112"/>
      <c r="J1200" s="112"/>
      <c r="K1200" s="112"/>
      <c r="L1200" s="112"/>
      <c r="M1200" s="109"/>
    </row>
    <row r="1201" spans="1:13">
      <c r="A1201" s="109"/>
      <c r="B1201" s="113"/>
      <c r="C1201" s="112"/>
      <c r="D1201" s="112"/>
      <c r="E1201" s="114"/>
      <c r="F1201" s="112"/>
      <c r="G1201" s="109"/>
      <c r="I1201" s="112"/>
      <c r="J1201" s="112"/>
      <c r="K1201" s="112"/>
      <c r="L1201" s="112"/>
      <c r="M1201" s="109"/>
    </row>
    <row r="1202" spans="1:13">
      <c r="A1202" s="109"/>
      <c r="B1202" s="113"/>
      <c r="C1202" s="112"/>
      <c r="D1202" s="112"/>
      <c r="E1202" s="114"/>
      <c r="F1202" s="112"/>
      <c r="G1202" s="109"/>
      <c r="I1202" s="112"/>
      <c r="J1202" s="112"/>
      <c r="K1202" s="112"/>
      <c r="L1202" s="112"/>
      <c r="M1202" s="109"/>
    </row>
    <row r="1203" spans="1:13">
      <c r="A1203" s="109"/>
      <c r="B1203" s="113"/>
      <c r="C1203" s="112"/>
      <c r="D1203" s="112"/>
      <c r="E1203" s="114"/>
      <c r="F1203" s="112"/>
      <c r="G1203" s="109"/>
      <c r="I1203" s="112"/>
      <c r="J1203" s="112"/>
      <c r="K1203" s="112"/>
      <c r="L1203" s="112"/>
      <c r="M1203" s="109"/>
    </row>
    <row r="1204" spans="1:13">
      <c r="A1204" s="109"/>
      <c r="B1204" s="113"/>
      <c r="C1204" s="112"/>
      <c r="D1204" s="112"/>
      <c r="E1204" s="114"/>
      <c r="F1204" s="112"/>
      <c r="G1204" s="109"/>
      <c r="I1204" s="112"/>
      <c r="J1204" s="112"/>
      <c r="K1204" s="112"/>
      <c r="L1204" s="112"/>
      <c r="M1204" s="109"/>
    </row>
    <row r="1205" spans="1:13">
      <c r="A1205" s="109"/>
      <c r="B1205" s="113"/>
      <c r="C1205" s="112"/>
      <c r="D1205" s="112"/>
      <c r="E1205" s="114"/>
      <c r="F1205" s="112"/>
      <c r="G1205" s="109"/>
      <c r="I1205" s="112"/>
      <c r="J1205" s="112"/>
      <c r="K1205" s="112"/>
      <c r="L1205" s="112"/>
      <c r="M1205" s="109"/>
    </row>
    <row r="1206" spans="1:13">
      <c r="A1206" s="109"/>
      <c r="B1206" s="113"/>
      <c r="C1206" s="112"/>
      <c r="D1206" s="112"/>
      <c r="E1206" s="114"/>
      <c r="F1206" s="112"/>
      <c r="G1206" s="109"/>
      <c r="I1206" s="112"/>
      <c r="J1206" s="112"/>
      <c r="K1206" s="112"/>
      <c r="L1206" s="112"/>
      <c r="M1206" s="109"/>
    </row>
    <row r="1207" spans="1:13">
      <c r="A1207" s="109"/>
      <c r="B1207" s="113"/>
      <c r="C1207" s="112"/>
      <c r="D1207" s="112"/>
      <c r="E1207" s="114"/>
      <c r="F1207" s="112"/>
      <c r="G1207" s="109"/>
      <c r="I1207" s="112"/>
      <c r="J1207" s="112"/>
      <c r="K1207" s="112"/>
      <c r="L1207" s="112"/>
      <c r="M1207" s="109"/>
    </row>
    <row r="1208" spans="1:13">
      <c r="A1208" s="109"/>
      <c r="B1208" s="113"/>
      <c r="C1208" s="112"/>
      <c r="D1208" s="112"/>
      <c r="E1208" s="114"/>
      <c r="F1208" s="112"/>
      <c r="G1208" s="109"/>
      <c r="I1208" s="112"/>
      <c r="J1208" s="112"/>
      <c r="K1208" s="112"/>
      <c r="L1208" s="112"/>
      <c r="M1208" s="109"/>
    </row>
    <row r="1209" spans="1:13">
      <c r="A1209" s="109"/>
      <c r="B1209" s="113"/>
      <c r="C1209" s="112"/>
      <c r="D1209" s="112"/>
      <c r="E1209" s="114"/>
      <c r="F1209" s="112"/>
      <c r="G1209" s="109"/>
      <c r="I1209" s="112"/>
      <c r="J1209" s="112"/>
      <c r="K1209" s="112"/>
      <c r="L1209" s="112"/>
      <c r="M1209" s="109"/>
    </row>
    <row r="1210" spans="1:13">
      <c r="A1210" s="109"/>
      <c r="B1210" s="113"/>
      <c r="C1210" s="112"/>
      <c r="D1210" s="112"/>
      <c r="E1210" s="114"/>
      <c r="F1210" s="112"/>
      <c r="G1210" s="109"/>
      <c r="I1210" s="112"/>
      <c r="J1210" s="112"/>
      <c r="K1210" s="112"/>
      <c r="L1210" s="112"/>
      <c r="M1210" s="109"/>
    </row>
    <row r="1211" spans="1:13">
      <c r="A1211" s="109"/>
      <c r="B1211" s="113"/>
      <c r="C1211" s="112"/>
      <c r="D1211" s="112"/>
      <c r="E1211" s="114"/>
      <c r="F1211" s="112"/>
      <c r="G1211" s="109"/>
      <c r="I1211" s="112"/>
      <c r="J1211" s="112"/>
      <c r="K1211" s="112"/>
      <c r="L1211" s="112"/>
      <c r="M1211" s="109"/>
    </row>
    <row r="1212" spans="1:13">
      <c r="A1212" s="109"/>
      <c r="B1212" s="113"/>
      <c r="C1212" s="112"/>
      <c r="D1212" s="112"/>
      <c r="E1212" s="114"/>
      <c r="F1212" s="112"/>
      <c r="G1212" s="109"/>
      <c r="I1212" s="112"/>
      <c r="J1212" s="112"/>
      <c r="K1212" s="112"/>
      <c r="L1212" s="112"/>
      <c r="M1212" s="109"/>
    </row>
    <row r="1213" spans="1:13">
      <c r="A1213" s="109"/>
      <c r="B1213" s="113"/>
      <c r="C1213" s="112"/>
      <c r="D1213" s="112"/>
      <c r="E1213" s="114"/>
      <c r="F1213" s="112"/>
      <c r="G1213" s="109"/>
      <c r="I1213" s="112"/>
      <c r="J1213" s="112"/>
      <c r="K1213" s="112"/>
      <c r="L1213" s="112"/>
      <c r="M1213" s="109"/>
    </row>
    <row r="1214" spans="1:13">
      <c r="A1214" s="109"/>
      <c r="B1214" s="113"/>
      <c r="C1214" s="112"/>
      <c r="D1214" s="112"/>
      <c r="E1214" s="114"/>
      <c r="F1214" s="112"/>
      <c r="G1214" s="109"/>
      <c r="I1214" s="112"/>
      <c r="J1214" s="112"/>
      <c r="K1214" s="112"/>
      <c r="L1214" s="112"/>
      <c r="M1214" s="109"/>
    </row>
    <row r="1215" spans="1:13">
      <c r="A1215" s="109"/>
      <c r="B1215" s="113"/>
      <c r="C1215" s="112"/>
      <c r="D1215" s="112"/>
      <c r="E1215" s="114"/>
      <c r="F1215" s="112"/>
      <c r="G1215" s="109"/>
      <c r="I1215" s="112"/>
      <c r="J1215" s="112"/>
      <c r="K1215" s="112"/>
      <c r="L1215" s="112"/>
      <c r="M1215" s="109"/>
    </row>
    <row r="1216" spans="1:13">
      <c r="A1216" s="109"/>
      <c r="B1216" s="113"/>
      <c r="C1216" s="112"/>
      <c r="D1216" s="112"/>
      <c r="E1216" s="114"/>
      <c r="F1216" s="112"/>
      <c r="G1216" s="109"/>
      <c r="I1216" s="112"/>
      <c r="J1216" s="112"/>
      <c r="K1216" s="112"/>
      <c r="L1216" s="112"/>
      <c r="M1216" s="109"/>
    </row>
    <row r="1217" spans="1:13">
      <c r="A1217" s="109"/>
      <c r="B1217" s="113"/>
      <c r="C1217" s="112"/>
      <c r="D1217" s="112"/>
      <c r="E1217" s="114"/>
      <c r="F1217" s="112"/>
      <c r="G1217" s="109"/>
      <c r="I1217" s="112"/>
      <c r="J1217" s="112"/>
      <c r="K1217" s="112"/>
      <c r="L1217" s="112"/>
      <c r="M1217" s="109"/>
    </row>
    <row r="1218" spans="1:13">
      <c r="A1218" s="109"/>
      <c r="B1218" s="113"/>
      <c r="C1218" s="112"/>
      <c r="D1218" s="112"/>
      <c r="E1218" s="114"/>
      <c r="F1218" s="112"/>
      <c r="G1218" s="109"/>
      <c r="I1218" s="112"/>
      <c r="J1218" s="112"/>
      <c r="K1218" s="112"/>
      <c r="L1218" s="112"/>
      <c r="M1218" s="109"/>
    </row>
    <row r="1219" spans="1:13">
      <c r="A1219" s="109"/>
      <c r="B1219" s="113"/>
      <c r="C1219" s="112"/>
      <c r="D1219" s="112"/>
      <c r="E1219" s="114"/>
      <c r="F1219" s="112"/>
      <c r="G1219" s="109"/>
      <c r="I1219" s="112"/>
      <c r="J1219" s="112"/>
      <c r="K1219" s="112"/>
      <c r="L1219" s="112"/>
      <c r="M1219" s="109"/>
    </row>
    <row r="1220" spans="1:13">
      <c r="A1220" s="109"/>
      <c r="B1220" s="113"/>
      <c r="C1220" s="112"/>
      <c r="D1220" s="112"/>
      <c r="E1220" s="114"/>
      <c r="F1220" s="112"/>
      <c r="G1220" s="109"/>
      <c r="I1220" s="112"/>
      <c r="J1220" s="112"/>
      <c r="K1220" s="112"/>
      <c r="L1220" s="112"/>
      <c r="M1220" s="109"/>
    </row>
    <row r="1221" spans="1:13">
      <c r="A1221" s="109"/>
      <c r="B1221" s="113"/>
      <c r="C1221" s="112"/>
      <c r="D1221" s="112"/>
      <c r="E1221" s="114"/>
      <c r="F1221" s="112"/>
      <c r="G1221" s="109"/>
      <c r="I1221" s="112"/>
      <c r="J1221" s="112"/>
      <c r="K1221" s="112"/>
      <c r="L1221" s="112"/>
      <c r="M1221" s="109"/>
    </row>
    <row r="1222" spans="1:13">
      <c r="A1222" s="109"/>
      <c r="B1222" s="113"/>
      <c r="C1222" s="112"/>
      <c r="D1222" s="112"/>
      <c r="E1222" s="114"/>
      <c r="F1222" s="112"/>
      <c r="G1222" s="109"/>
      <c r="I1222" s="112"/>
      <c r="J1222" s="112"/>
      <c r="K1222" s="112"/>
      <c r="L1222" s="112"/>
      <c r="M1222" s="109"/>
    </row>
    <row r="1223" spans="1:13">
      <c r="A1223" s="109"/>
      <c r="B1223" s="113"/>
      <c r="C1223" s="112"/>
      <c r="D1223" s="112"/>
      <c r="E1223" s="114"/>
      <c r="F1223" s="112"/>
      <c r="G1223" s="109"/>
      <c r="I1223" s="112"/>
      <c r="J1223" s="112"/>
      <c r="K1223" s="112"/>
      <c r="L1223" s="112"/>
      <c r="M1223" s="109"/>
    </row>
    <row r="1224" spans="1:13">
      <c r="A1224" s="109"/>
      <c r="B1224" s="113"/>
      <c r="C1224" s="112"/>
      <c r="D1224" s="112"/>
      <c r="E1224" s="114"/>
      <c r="F1224" s="112"/>
      <c r="G1224" s="109"/>
      <c r="I1224" s="112"/>
      <c r="J1224" s="112"/>
      <c r="K1224" s="112"/>
      <c r="L1224" s="112"/>
      <c r="M1224" s="109"/>
    </row>
    <row r="1225" spans="1:13">
      <c r="A1225" s="109"/>
      <c r="B1225" s="113"/>
      <c r="C1225" s="112"/>
      <c r="D1225" s="112"/>
      <c r="E1225" s="114"/>
      <c r="F1225" s="112"/>
      <c r="G1225" s="109"/>
      <c r="I1225" s="112"/>
      <c r="J1225" s="112"/>
      <c r="K1225" s="112"/>
      <c r="L1225" s="112"/>
      <c r="M1225" s="109"/>
    </row>
    <row r="1226" spans="1:13">
      <c r="A1226" s="109"/>
      <c r="B1226" s="113"/>
      <c r="C1226" s="112"/>
      <c r="D1226" s="112"/>
      <c r="E1226" s="114"/>
      <c r="F1226" s="112"/>
      <c r="G1226" s="109"/>
      <c r="I1226" s="112"/>
      <c r="J1226" s="112"/>
      <c r="K1226" s="112"/>
      <c r="L1226" s="112"/>
      <c r="M1226" s="109"/>
    </row>
    <row r="1227" spans="1:13">
      <c r="A1227" s="109"/>
      <c r="B1227" s="113"/>
      <c r="C1227" s="112"/>
      <c r="D1227" s="112"/>
      <c r="E1227" s="114"/>
      <c r="F1227" s="112"/>
      <c r="G1227" s="109"/>
      <c r="I1227" s="112"/>
      <c r="J1227" s="112"/>
      <c r="K1227" s="112"/>
      <c r="L1227" s="112"/>
      <c r="M1227" s="109"/>
    </row>
    <row r="1228" spans="1:13">
      <c r="A1228" s="109"/>
      <c r="B1228" s="113"/>
      <c r="C1228" s="112"/>
      <c r="D1228" s="112"/>
      <c r="E1228" s="114"/>
      <c r="F1228" s="112"/>
      <c r="G1228" s="109"/>
      <c r="I1228" s="112"/>
      <c r="J1228" s="112"/>
      <c r="K1228" s="112"/>
      <c r="L1228" s="112"/>
      <c r="M1228" s="109"/>
    </row>
    <row r="1229" spans="1:13">
      <c r="A1229" s="109"/>
      <c r="B1229" s="113"/>
      <c r="C1229" s="112"/>
      <c r="D1229" s="112"/>
      <c r="E1229" s="114"/>
      <c r="F1229" s="112"/>
      <c r="G1229" s="109"/>
      <c r="I1229" s="112"/>
      <c r="J1229" s="112"/>
      <c r="K1229" s="112"/>
      <c r="L1229" s="112"/>
      <c r="M1229" s="109"/>
    </row>
    <row r="1230" spans="1:13">
      <c r="A1230" s="109"/>
      <c r="B1230" s="113"/>
      <c r="C1230" s="112"/>
      <c r="D1230" s="112"/>
      <c r="E1230" s="114"/>
      <c r="F1230" s="112"/>
      <c r="G1230" s="109"/>
      <c r="I1230" s="112"/>
      <c r="J1230" s="112"/>
      <c r="K1230" s="112"/>
      <c r="L1230" s="112"/>
      <c r="M1230" s="109"/>
    </row>
    <row r="1231" spans="1:13">
      <c r="A1231" s="109"/>
      <c r="B1231" s="113"/>
      <c r="C1231" s="112"/>
      <c r="D1231" s="112"/>
      <c r="E1231" s="114"/>
      <c r="F1231" s="112"/>
      <c r="G1231" s="109"/>
      <c r="I1231" s="112"/>
      <c r="J1231" s="112"/>
      <c r="K1231" s="112"/>
      <c r="L1231" s="112"/>
      <c r="M1231" s="109"/>
    </row>
    <row r="1232" spans="1:13">
      <c r="A1232" s="109"/>
      <c r="B1232" s="113"/>
      <c r="C1232" s="112"/>
      <c r="D1232" s="112"/>
      <c r="E1232" s="114"/>
      <c r="F1232" s="112"/>
      <c r="G1232" s="109"/>
      <c r="I1232" s="112"/>
      <c r="J1232" s="112"/>
      <c r="K1232" s="112"/>
      <c r="L1232" s="112"/>
      <c r="M1232" s="109"/>
    </row>
    <row r="1233" spans="1:13">
      <c r="A1233" s="109"/>
      <c r="B1233" s="113"/>
      <c r="C1233" s="112"/>
      <c r="D1233" s="112"/>
      <c r="E1233" s="114"/>
      <c r="F1233" s="112"/>
      <c r="G1233" s="109"/>
      <c r="I1233" s="112"/>
      <c r="J1233" s="112"/>
      <c r="K1233" s="112"/>
      <c r="L1233" s="112"/>
      <c r="M1233" s="109"/>
    </row>
    <row r="1234" spans="1:13">
      <c r="A1234" s="109"/>
      <c r="B1234" s="113"/>
      <c r="C1234" s="112"/>
      <c r="D1234" s="112"/>
      <c r="E1234" s="114"/>
      <c r="F1234" s="112"/>
      <c r="G1234" s="109"/>
      <c r="I1234" s="112"/>
      <c r="J1234" s="112"/>
      <c r="K1234" s="112"/>
      <c r="L1234" s="112"/>
      <c r="M1234" s="109"/>
    </row>
    <row r="1235" spans="1:13">
      <c r="A1235" s="109"/>
      <c r="B1235" s="113"/>
      <c r="C1235" s="112"/>
      <c r="D1235" s="112"/>
      <c r="E1235" s="114"/>
      <c r="F1235" s="112"/>
      <c r="G1235" s="109"/>
      <c r="I1235" s="112"/>
      <c r="J1235" s="112"/>
      <c r="K1235" s="112"/>
      <c r="L1235" s="112"/>
      <c r="M1235" s="109"/>
    </row>
    <row r="1236" spans="1:13">
      <c r="A1236" s="109"/>
      <c r="B1236" s="113"/>
      <c r="C1236" s="112"/>
      <c r="D1236" s="112"/>
      <c r="E1236" s="114"/>
      <c r="F1236" s="112"/>
      <c r="G1236" s="109"/>
      <c r="I1236" s="112"/>
      <c r="J1236" s="112"/>
      <c r="K1236" s="112"/>
      <c r="L1236" s="112"/>
      <c r="M1236" s="109"/>
    </row>
    <row r="1237" spans="1:13">
      <c r="A1237" s="109"/>
      <c r="B1237" s="113"/>
      <c r="C1237" s="112"/>
      <c r="D1237" s="112"/>
      <c r="E1237" s="114"/>
      <c r="F1237" s="112"/>
      <c r="G1237" s="109"/>
      <c r="I1237" s="112"/>
      <c r="J1237" s="112"/>
      <c r="K1237" s="112"/>
      <c r="L1237" s="112"/>
      <c r="M1237" s="109"/>
    </row>
    <row r="1238" spans="1:13">
      <c r="A1238" s="109"/>
      <c r="B1238" s="113"/>
      <c r="C1238" s="112"/>
      <c r="D1238" s="112"/>
      <c r="E1238" s="114"/>
      <c r="F1238" s="112"/>
      <c r="G1238" s="109"/>
      <c r="I1238" s="112"/>
      <c r="J1238" s="112"/>
      <c r="K1238" s="112"/>
      <c r="L1238" s="112"/>
      <c r="M1238" s="109"/>
    </row>
    <row r="1239" spans="1:13">
      <c r="A1239" s="109"/>
      <c r="B1239" s="113"/>
      <c r="C1239" s="112"/>
      <c r="D1239" s="112"/>
      <c r="E1239" s="114"/>
      <c r="F1239" s="112"/>
      <c r="G1239" s="109"/>
      <c r="I1239" s="112"/>
      <c r="J1239" s="112"/>
      <c r="K1239" s="112"/>
      <c r="L1239" s="112"/>
      <c r="M1239" s="109"/>
    </row>
    <row r="1240" spans="1:13">
      <c r="A1240" s="109"/>
      <c r="B1240" s="113"/>
      <c r="C1240" s="112"/>
      <c r="D1240" s="112"/>
      <c r="E1240" s="114"/>
      <c r="F1240" s="112"/>
      <c r="G1240" s="109"/>
      <c r="I1240" s="112"/>
      <c r="J1240" s="112"/>
      <c r="K1240" s="112"/>
      <c r="L1240" s="112"/>
      <c r="M1240" s="109"/>
    </row>
    <row r="1241" spans="1:13">
      <c r="A1241" s="109"/>
      <c r="B1241" s="113"/>
      <c r="C1241" s="112"/>
      <c r="D1241" s="112"/>
      <c r="E1241" s="114"/>
      <c r="F1241" s="112"/>
      <c r="G1241" s="109"/>
      <c r="I1241" s="112"/>
      <c r="J1241" s="112"/>
      <c r="K1241" s="112"/>
      <c r="L1241" s="112"/>
      <c r="M1241" s="109"/>
    </row>
    <row r="1242" spans="1:13">
      <c r="A1242" s="109"/>
      <c r="B1242" s="113"/>
      <c r="C1242" s="112"/>
      <c r="D1242" s="112"/>
      <c r="E1242" s="114"/>
      <c r="F1242" s="112"/>
      <c r="G1242" s="109"/>
      <c r="I1242" s="112"/>
      <c r="J1242" s="112"/>
      <c r="K1242" s="112"/>
      <c r="L1242" s="112"/>
      <c r="M1242" s="109"/>
    </row>
    <row r="1243" spans="1:13">
      <c r="A1243" s="109"/>
      <c r="B1243" s="113"/>
      <c r="C1243" s="112"/>
      <c r="D1243" s="112"/>
      <c r="E1243" s="114"/>
      <c r="F1243" s="112"/>
      <c r="G1243" s="109"/>
      <c r="I1243" s="112"/>
      <c r="J1243" s="112"/>
      <c r="K1243" s="112"/>
      <c r="L1243" s="112"/>
      <c r="M1243" s="109"/>
    </row>
    <row r="1244" spans="1:13">
      <c r="A1244" s="109"/>
      <c r="B1244" s="113"/>
      <c r="C1244" s="112"/>
      <c r="D1244" s="112"/>
      <c r="E1244" s="114"/>
      <c r="F1244" s="112"/>
      <c r="G1244" s="109"/>
      <c r="I1244" s="112"/>
      <c r="J1244" s="112"/>
      <c r="K1244" s="112"/>
      <c r="L1244" s="112"/>
      <c r="M1244" s="109"/>
    </row>
    <row r="1245" spans="1:13">
      <c r="A1245" s="109"/>
      <c r="B1245" s="113"/>
      <c r="C1245" s="112"/>
      <c r="D1245" s="112"/>
      <c r="E1245" s="114"/>
      <c r="F1245" s="112"/>
      <c r="G1245" s="109"/>
      <c r="I1245" s="112"/>
      <c r="J1245" s="112"/>
      <c r="K1245" s="112"/>
      <c r="L1245" s="112"/>
      <c r="M1245" s="109"/>
    </row>
    <row r="1246" spans="1:13">
      <c r="A1246" s="109"/>
      <c r="B1246" s="113"/>
      <c r="C1246" s="112"/>
      <c r="D1246" s="112"/>
      <c r="E1246" s="114"/>
      <c r="F1246" s="112"/>
      <c r="G1246" s="109"/>
      <c r="I1246" s="112"/>
      <c r="J1246" s="112"/>
      <c r="K1246" s="112"/>
      <c r="L1246" s="112"/>
      <c r="M1246" s="109"/>
    </row>
    <row r="1247" spans="1:13">
      <c r="A1247" s="109"/>
      <c r="B1247" s="113"/>
      <c r="C1247" s="112"/>
      <c r="D1247" s="112"/>
      <c r="E1247" s="114"/>
      <c r="F1247" s="112"/>
      <c r="G1247" s="109"/>
      <c r="I1247" s="112"/>
      <c r="J1247" s="112"/>
      <c r="K1247" s="112"/>
      <c r="L1247" s="112"/>
      <c r="M1247" s="109"/>
    </row>
    <row r="1248" spans="1:13">
      <c r="A1248" s="109"/>
      <c r="B1248" s="113"/>
      <c r="C1248" s="112"/>
      <c r="D1248" s="112"/>
      <c r="E1248" s="114"/>
      <c r="F1248" s="112"/>
      <c r="G1248" s="109"/>
      <c r="I1248" s="112"/>
      <c r="J1248" s="112"/>
      <c r="K1248" s="112"/>
      <c r="L1248" s="112"/>
      <c r="M1248" s="109"/>
    </row>
    <row r="1249" spans="1:13">
      <c r="A1249" s="109"/>
      <c r="B1249" s="113"/>
      <c r="C1249" s="112"/>
      <c r="D1249" s="112"/>
      <c r="E1249" s="114"/>
      <c r="F1249" s="112"/>
      <c r="G1249" s="109"/>
      <c r="I1249" s="112"/>
      <c r="J1249" s="112"/>
      <c r="K1249" s="112"/>
      <c r="L1249" s="112"/>
      <c r="M1249" s="109"/>
    </row>
    <row r="1250" spans="1:13">
      <c r="A1250" s="109"/>
      <c r="B1250" s="113"/>
      <c r="C1250" s="112"/>
      <c r="D1250" s="112"/>
      <c r="E1250" s="114"/>
      <c r="F1250" s="112"/>
      <c r="G1250" s="109"/>
      <c r="I1250" s="112"/>
      <c r="J1250" s="112"/>
      <c r="K1250" s="112"/>
      <c r="L1250" s="112"/>
      <c r="M1250" s="109"/>
    </row>
    <row r="1251" spans="1:13">
      <c r="A1251" s="109"/>
      <c r="B1251" s="113"/>
      <c r="C1251" s="112"/>
      <c r="D1251" s="112"/>
      <c r="E1251" s="114"/>
      <c r="F1251" s="112"/>
      <c r="G1251" s="109"/>
      <c r="I1251" s="112"/>
      <c r="J1251" s="112"/>
      <c r="K1251" s="112"/>
      <c r="L1251" s="112"/>
      <c r="M1251" s="109"/>
    </row>
    <row r="1252" spans="1:13">
      <c r="A1252" s="109"/>
      <c r="B1252" s="113"/>
      <c r="C1252" s="112"/>
      <c r="D1252" s="112"/>
      <c r="E1252" s="114"/>
      <c r="F1252" s="112"/>
      <c r="G1252" s="109"/>
      <c r="I1252" s="112"/>
      <c r="J1252" s="112"/>
      <c r="K1252" s="112"/>
      <c r="L1252" s="112"/>
      <c r="M1252" s="109"/>
    </row>
    <row r="1253" spans="1:13">
      <c r="A1253" s="109"/>
      <c r="B1253" s="113"/>
      <c r="C1253" s="112"/>
      <c r="D1253" s="112"/>
      <c r="E1253" s="114"/>
      <c r="F1253" s="112"/>
      <c r="G1253" s="109"/>
      <c r="I1253" s="112"/>
      <c r="J1253" s="112"/>
      <c r="K1253" s="112"/>
      <c r="L1253" s="112"/>
      <c r="M1253" s="109"/>
    </row>
    <row r="1254" spans="1:13">
      <c r="A1254" s="109"/>
      <c r="B1254" s="113"/>
      <c r="C1254" s="112"/>
      <c r="D1254" s="112"/>
      <c r="E1254" s="114"/>
      <c r="F1254" s="112"/>
      <c r="G1254" s="109"/>
      <c r="I1254" s="112"/>
      <c r="J1254" s="112"/>
      <c r="K1254" s="112"/>
      <c r="L1254" s="112"/>
      <c r="M1254" s="109"/>
    </row>
    <row r="1255" spans="1:13">
      <c r="A1255" s="109"/>
      <c r="B1255" s="113"/>
      <c r="C1255" s="112"/>
      <c r="D1255" s="112"/>
      <c r="E1255" s="114"/>
      <c r="F1255" s="112"/>
      <c r="G1255" s="109"/>
      <c r="I1255" s="112"/>
      <c r="J1255" s="112"/>
      <c r="K1255" s="112"/>
      <c r="L1255" s="112"/>
      <c r="M1255" s="109"/>
    </row>
    <row r="1256" spans="1:13">
      <c r="A1256" s="109"/>
      <c r="B1256" s="113"/>
      <c r="C1256" s="112"/>
      <c r="D1256" s="112"/>
      <c r="E1256" s="114"/>
      <c r="F1256" s="112"/>
      <c r="G1256" s="109"/>
      <c r="I1256" s="112"/>
      <c r="J1256" s="112"/>
      <c r="K1256" s="112"/>
      <c r="L1256" s="112"/>
      <c r="M1256" s="109"/>
    </row>
    <row r="1257" spans="1:13">
      <c r="A1257" s="109"/>
      <c r="B1257" s="113"/>
      <c r="C1257" s="112"/>
      <c r="D1257" s="112"/>
      <c r="E1257" s="114"/>
      <c r="F1257" s="112"/>
      <c r="G1257" s="109"/>
      <c r="I1257" s="112"/>
      <c r="J1257" s="112"/>
      <c r="K1257" s="112"/>
      <c r="L1257" s="112"/>
      <c r="M1257" s="109"/>
    </row>
    <row r="1258" spans="1:13">
      <c r="A1258" s="109"/>
      <c r="B1258" s="113"/>
      <c r="C1258" s="112"/>
      <c r="D1258" s="112"/>
      <c r="E1258" s="114"/>
      <c r="F1258" s="112"/>
      <c r="G1258" s="109"/>
      <c r="I1258" s="112"/>
      <c r="J1258" s="112"/>
      <c r="K1258" s="112"/>
      <c r="L1258" s="112"/>
      <c r="M1258" s="109"/>
    </row>
    <row r="1259" spans="1:13">
      <c r="A1259" s="109"/>
      <c r="B1259" s="113"/>
      <c r="C1259" s="112"/>
      <c r="D1259" s="112"/>
      <c r="E1259" s="114"/>
      <c r="F1259" s="112"/>
      <c r="G1259" s="109"/>
      <c r="I1259" s="112"/>
      <c r="J1259" s="112"/>
      <c r="K1259" s="112"/>
      <c r="L1259" s="112"/>
      <c r="M1259" s="109"/>
    </row>
    <row r="1260" spans="1:13">
      <c r="A1260" s="109"/>
      <c r="B1260" s="113"/>
      <c r="C1260" s="112"/>
      <c r="D1260" s="112"/>
      <c r="E1260" s="114"/>
      <c r="F1260" s="112"/>
      <c r="G1260" s="109"/>
      <c r="I1260" s="112"/>
      <c r="J1260" s="112"/>
      <c r="K1260" s="112"/>
      <c r="L1260" s="112"/>
      <c r="M1260" s="109"/>
    </row>
    <row r="1261" spans="1:13">
      <c r="A1261" s="109"/>
      <c r="B1261" s="113"/>
      <c r="C1261" s="112"/>
      <c r="D1261" s="112"/>
      <c r="E1261" s="114"/>
      <c r="F1261" s="112"/>
      <c r="G1261" s="109"/>
      <c r="I1261" s="112"/>
      <c r="J1261" s="112"/>
      <c r="K1261" s="112"/>
      <c r="L1261" s="112"/>
      <c r="M1261" s="109"/>
    </row>
    <row r="1262" spans="1:13">
      <c r="A1262" s="109"/>
      <c r="B1262" s="113"/>
      <c r="C1262" s="112"/>
      <c r="D1262" s="112"/>
      <c r="E1262" s="114"/>
      <c r="F1262" s="112"/>
      <c r="G1262" s="109"/>
      <c r="I1262" s="112"/>
      <c r="J1262" s="112"/>
      <c r="K1262" s="112"/>
      <c r="L1262" s="112"/>
      <c r="M1262" s="109"/>
    </row>
    <row r="1263" spans="1:13">
      <c r="A1263" s="109"/>
      <c r="B1263" s="113"/>
      <c r="C1263" s="112"/>
      <c r="D1263" s="112"/>
      <c r="E1263" s="114"/>
      <c r="F1263" s="112"/>
      <c r="G1263" s="109"/>
      <c r="I1263" s="112"/>
      <c r="J1263" s="112"/>
      <c r="K1263" s="112"/>
      <c r="L1263" s="112"/>
      <c r="M1263" s="109"/>
    </row>
    <row r="1264" spans="1:13">
      <c r="A1264" s="109"/>
      <c r="B1264" s="113"/>
      <c r="C1264" s="112"/>
      <c r="D1264" s="112"/>
      <c r="E1264" s="114"/>
      <c r="F1264" s="112"/>
      <c r="G1264" s="109"/>
      <c r="I1264" s="112"/>
      <c r="J1264" s="112"/>
      <c r="K1264" s="112"/>
      <c r="L1264" s="112"/>
      <c r="M1264" s="109"/>
    </row>
    <row r="1265" spans="1:13">
      <c r="A1265" s="109"/>
      <c r="B1265" s="113"/>
      <c r="C1265" s="112"/>
      <c r="D1265" s="112"/>
      <c r="E1265" s="114"/>
      <c r="F1265" s="112"/>
      <c r="G1265" s="109"/>
      <c r="I1265" s="112"/>
      <c r="J1265" s="112"/>
      <c r="K1265" s="112"/>
      <c r="L1265" s="112"/>
      <c r="M1265" s="109"/>
    </row>
    <row r="1266" spans="1:13">
      <c r="A1266" s="109"/>
      <c r="B1266" s="113"/>
      <c r="C1266" s="112"/>
      <c r="D1266" s="112"/>
      <c r="E1266" s="114"/>
      <c r="F1266" s="112"/>
      <c r="G1266" s="109"/>
      <c r="I1266" s="112"/>
      <c r="J1266" s="112"/>
      <c r="K1266" s="112"/>
      <c r="L1266" s="112"/>
      <c r="M1266" s="109"/>
    </row>
    <row r="1267" spans="1:13">
      <c r="A1267" s="109"/>
      <c r="B1267" s="113"/>
      <c r="C1267" s="112"/>
      <c r="D1267" s="112"/>
      <c r="E1267" s="114"/>
      <c r="F1267" s="112"/>
      <c r="G1267" s="109"/>
      <c r="I1267" s="112"/>
      <c r="J1267" s="112"/>
      <c r="K1267" s="112"/>
      <c r="L1267" s="112"/>
      <c r="M1267" s="109"/>
    </row>
    <row r="1268" spans="1:13">
      <c r="A1268" s="109"/>
      <c r="B1268" s="113"/>
      <c r="C1268" s="112"/>
      <c r="D1268" s="112"/>
      <c r="E1268" s="114"/>
      <c r="F1268" s="112"/>
      <c r="G1268" s="109"/>
      <c r="I1268" s="112"/>
      <c r="J1268" s="112"/>
      <c r="K1268" s="112"/>
      <c r="L1268" s="112"/>
      <c r="M1268" s="109"/>
    </row>
    <row r="1269" spans="1:13">
      <c r="A1269" s="109"/>
      <c r="B1269" s="113"/>
      <c r="C1269" s="112"/>
      <c r="D1269" s="112"/>
      <c r="E1269" s="114"/>
      <c r="F1269" s="112"/>
      <c r="G1269" s="109"/>
      <c r="I1269" s="112"/>
      <c r="J1269" s="112"/>
      <c r="K1269" s="112"/>
      <c r="L1269" s="112"/>
      <c r="M1269" s="109"/>
    </row>
    <row r="1270" spans="1:13">
      <c r="A1270" s="109"/>
      <c r="B1270" s="113"/>
      <c r="C1270" s="112"/>
      <c r="D1270" s="112"/>
      <c r="E1270" s="114"/>
      <c r="F1270" s="112"/>
      <c r="G1270" s="109"/>
      <c r="I1270" s="112"/>
      <c r="J1270" s="112"/>
      <c r="K1270" s="112"/>
      <c r="L1270" s="112"/>
      <c r="M1270" s="109"/>
    </row>
    <row r="1271" spans="1:13">
      <c r="A1271" s="109"/>
      <c r="B1271" s="113"/>
      <c r="C1271" s="112"/>
      <c r="D1271" s="112"/>
      <c r="E1271" s="114"/>
      <c r="F1271" s="112"/>
      <c r="G1271" s="109"/>
      <c r="I1271" s="112"/>
      <c r="J1271" s="112"/>
      <c r="K1271" s="112"/>
      <c r="L1271" s="112"/>
      <c r="M1271" s="109"/>
    </row>
    <row r="1272" spans="1:13">
      <c r="A1272" s="109"/>
      <c r="B1272" s="113"/>
      <c r="C1272" s="112"/>
      <c r="D1272" s="112"/>
      <c r="E1272" s="114"/>
      <c r="F1272" s="112"/>
      <c r="G1272" s="109"/>
      <c r="I1272" s="112"/>
      <c r="J1272" s="112"/>
      <c r="K1272" s="112"/>
      <c r="L1272" s="112"/>
      <c r="M1272" s="109"/>
    </row>
    <row r="1273" spans="1:13">
      <c r="A1273" s="109"/>
      <c r="B1273" s="113"/>
      <c r="C1273" s="112"/>
      <c r="D1273" s="112"/>
      <c r="E1273" s="114"/>
      <c r="F1273" s="112"/>
      <c r="G1273" s="109"/>
      <c r="I1273" s="112"/>
      <c r="J1273" s="112"/>
      <c r="K1273" s="112"/>
      <c r="L1273" s="112"/>
      <c r="M1273" s="109"/>
    </row>
    <row r="1274" spans="1:13">
      <c r="A1274" s="109"/>
      <c r="B1274" s="113"/>
      <c r="C1274" s="112"/>
      <c r="D1274" s="112"/>
      <c r="E1274" s="114"/>
      <c r="F1274" s="112"/>
      <c r="G1274" s="109"/>
      <c r="I1274" s="112"/>
      <c r="J1274" s="112"/>
      <c r="K1274" s="112"/>
      <c r="L1274" s="112"/>
      <c r="M1274" s="109"/>
    </row>
    <row r="1275" spans="1:13">
      <c r="A1275" s="109"/>
      <c r="B1275" s="113"/>
      <c r="C1275" s="112"/>
      <c r="D1275" s="112"/>
      <c r="E1275" s="114"/>
      <c r="F1275" s="112"/>
      <c r="G1275" s="109"/>
      <c r="I1275" s="112"/>
      <c r="J1275" s="112"/>
      <c r="K1275" s="112"/>
      <c r="L1275" s="112"/>
      <c r="M1275" s="109"/>
    </row>
    <row r="1276" spans="1:13">
      <c r="A1276" s="109"/>
      <c r="B1276" s="113"/>
      <c r="C1276" s="112"/>
      <c r="D1276" s="112"/>
      <c r="E1276" s="114"/>
      <c r="F1276" s="112"/>
      <c r="G1276" s="109"/>
      <c r="I1276" s="112"/>
      <c r="J1276" s="112"/>
      <c r="K1276" s="112"/>
      <c r="L1276" s="112"/>
      <c r="M1276" s="109"/>
    </row>
    <row r="1277" spans="1:13">
      <c r="A1277" s="109"/>
      <c r="B1277" s="113"/>
      <c r="C1277" s="112"/>
      <c r="D1277" s="112"/>
      <c r="E1277" s="114"/>
      <c r="F1277" s="112"/>
      <c r="G1277" s="109"/>
      <c r="I1277" s="112"/>
      <c r="J1277" s="112"/>
      <c r="K1277" s="112"/>
      <c r="L1277" s="112"/>
      <c r="M1277" s="109"/>
    </row>
    <row r="1278" spans="1:13">
      <c r="A1278" s="109"/>
      <c r="B1278" s="113"/>
      <c r="C1278" s="112"/>
      <c r="D1278" s="112"/>
      <c r="E1278" s="114"/>
      <c r="F1278" s="112"/>
      <c r="G1278" s="109"/>
      <c r="I1278" s="112"/>
      <c r="J1278" s="112"/>
      <c r="K1278" s="112"/>
      <c r="L1278" s="112"/>
      <c r="M1278" s="109"/>
    </row>
    <row r="1279" spans="1:13">
      <c r="A1279" s="109"/>
      <c r="B1279" s="113"/>
      <c r="C1279" s="112"/>
      <c r="D1279" s="112"/>
      <c r="E1279" s="114"/>
      <c r="F1279" s="112"/>
      <c r="G1279" s="109"/>
      <c r="I1279" s="112"/>
      <c r="J1279" s="112"/>
      <c r="K1279" s="112"/>
      <c r="L1279" s="112"/>
      <c r="M1279" s="109"/>
    </row>
    <row r="1280" spans="1:13">
      <c r="A1280" s="109"/>
      <c r="B1280" s="113"/>
      <c r="C1280" s="112"/>
      <c r="D1280" s="112"/>
      <c r="E1280" s="114"/>
      <c r="F1280" s="112"/>
      <c r="G1280" s="109"/>
      <c r="I1280" s="112"/>
      <c r="J1280" s="112"/>
      <c r="K1280" s="112"/>
      <c r="L1280" s="112"/>
      <c r="M1280" s="109"/>
    </row>
    <row r="1281" spans="1:13">
      <c r="A1281" s="109"/>
      <c r="B1281" s="113"/>
      <c r="C1281" s="112"/>
      <c r="D1281" s="112"/>
      <c r="E1281" s="114"/>
      <c r="F1281" s="112"/>
      <c r="G1281" s="109"/>
      <c r="I1281" s="112"/>
      <c r="J1281" s="112"/>
      <c r="K1281" s="112"/>
      <c r="L1281" s="112"/>
      <c r="M1281" s="109"/>
    </row>
    <row r="1282" spans="1:13">
      <c r="A1282" s="109"/>
      <c r="B1282" s="113"/>
      <c r="C1282" s="112"/>
      <c r="D1282" s="112"/>
      <c r="E1282" s="114"/>
      <c r="F1282" s="112"/>
      <c r="G1282" s="109"/>
      <c r="I1282" s="112"/>
      <c r="J1282" s="112"/>
      <c r="K1282" s="112"/>
      <c r="L1282" s="112"/>
      <c r="M1282" s="109"/>
    </row>
    <row r="1283" spans="1:13">
      <c r="A1283" s="109"/>
      <c r="B1283" s="113"/>
      <c r="C1283" s="112"/>
      <c r="D1283" s="112"/>
      <c r="E1283" s="114"/>
      <c r="F1283" s="112"/>
      <c r="G1283" s="109"/>
      <c r="I1283" s="112"/>
      <c r="J1283" s="112"/>
      <c r="K1283" s="112"/>
      <c r="L1283" s="112"/>
      <c r="M1283" s="109"/>
    </row>
    <row r="1284" spans="1:13">
      <c r="A1284" s="109"/>
      <c r="B1284" s="113"/>
      <c r="C1284" s="112"/>
      <c r="D1284" s="112"/>
      <c r="E1284" s="114"/>
      <c r="F1284" s="112"/>
      <c r="G1284" s="109"/>
      <c r="I1284" s="112"/>
      <c r="J1284" s="112"/>
      <c r="K1284" s="112"/>
      <c r="L1284" s="112"/>
      <c r="M1284" s="109"/>
    </row>
    <row r="1285" spans="1:13">
      <c r="A1285" s="109"/>
      <c r="B1285" s="113"/>
      <c r="C1285" s="112"/>
      <c r="D1285" s="112"/>
      <c r="E1285" s="114"/>
      <c r="F1285" s="112"/>
      <c r="G1285" s="109"/>
      <c r="I1285" s="112"/>
      <c r="J1285" s="112"/>
      <c r="K1285" s="112"/>
      <c r="L1285" s="112"/>
      <c r="M1285" s="109"/>
    </row>
    <row r="1286" spans="1:13">
      <c r="A1286" s="109"/>
      <c r="B1286" s="113"/>
      <c r="C1286" s="112"/>
      <c r="D1286" s="112"/>
      <c r="E1286" s="114"/>
      <c r="F1286" s="112"/>
      <c r="G1286" s="109"/>
      <c r="I1286" s="112"/>
      <c r="J1286" s="112"/>
      <c r="K1286" s="112"/>
      <c r="L1286" s="112"/>
      <c r="M1286" s="109"/>
    </row>
    <row r="1287" spans="1:13">
      <c r="A1287" s="109"/>
      <c r="B1287" s="113"/>
      <c r="C1287" s="112"/>
      <c r="D1287" s="112"/>
      <c r="E1287" s="114"/>
      <c r="F1287" s="112"/>
      <c r="G1287" s="109"/>
      <c r="I1287" s="112"/>
      <c r="J1287" s="112"/>
      <c r="K1287" s="112"/>
      <c r="L1287" s="112"/>
      <c r="M1287" s="109"/>
    </row>
    <row r="1288" spans="1:13">
      <c r="A1288" s="109"/>
      <c r="B1288" s="113"/>
      <c r="C1288" s="112"/>
      <c r="D1288" s="112"/>
      <c r="E1288" s="114"/>
      <c r="F1288" s="112"/>
      <c r="G1288" s="109"/>
      <c r="I1288" s="112"/>
      <c r="J1288" s="112"/>
      <c r="K1288" s="112"/>
      <c r="L1288" s="112"/>
      <c r="M1288" s="109"/>
    </row>
    <row r="1289" spans="1:13">
      <c r="A1289" s="109"/>
      <c r="B1289" s="113"/>
      <c r="C1289" s="112"/>
      <c r="D1289" s="112"/>
      <c r="E1289" s="114"/>
      <c r="F1289" s="112"/>
      <c r="G1289" s="109"/>
      <c r="I1289" s="112"/>
      <c r="J1289" s="112"/>
      <c r="K1289" s="112"/>
      <c r="L1289" s="112"/>
      <c r="M1289" s="109"/>
    </row>
    <row r="1290" spans="1:13">
      <c r="A1290" s="109"/>
      <c r="B1290" s="113"/>
      <c r="C1290" s="112"/>
      <c r="D1290" s="112"/>
      <c r="E1290" s="114"/>
      <c r="F1290" s="112"/>
      <c r="G1290" s="109"/>
      <c r="I1290" s="112"/>
      <c r="J1290" s="112"/>
      <c r="K1290" s="112"/>
      <c r="L1290" s="112"/>
      <c r="M1290" s="109"/>
    </row>
    <row r="1291" spans="1:13">
      <c r="A1291" s="109"/>
      <c r="B1291" s="113"/>
      <c r="C1291" s="112"/>
      <c r="D1291" s="112"/>
      <c r="E1291" s="114"/>
      <c r="F1291" s="112"/>
      <c r="G1291" s="109"/>
      <c r="I1291" s="112"/>
      <c r="J1291" s="112"/>
      <c r="K1291" s="112"/>
      <c r="L1291" s="112"/>
      <c r="M1291" s="109"/>
    </row>
    <row r="1292" spans="1:13">
      <c r="A1292" s="109"/>
      <c r="B1292" s="113"/>
      <c r="C1292" s="112"/>
      <c r="D1292" s="112"/>
      <c r="E1292" s="114"/>
      <c r="F1292" s="112"/>
      <c r="G1292" s="109"/>
      <c r="I1292" s="112"/>
      <c r="J1292" s="112"/>
      <c r="K1292" s="112"/>
      <c r="L1292" s="112"/>
      <c r="M1292" s="109"/>
    </row>
    <row r="1293" spans="1:13">
      <c r="A1293" s="109"/>
      <c r="B1293" s="113"/>
      <c r="C1293" s="112"/>
      <c r="D1293" s="112"/>
      <c r="E1293" s="114"/>
      <c r="F1293" s="112"/>
      <c r="G1293" s="109"/>
      <c r="I1293" s="112"/>
      <c r="J1293" s="112"/>
      <c r="K1293" s="112"/>
      <c r="L1293" s="112"/>
      <c r="M1293" s="109"/>
    </row>
    <row r="1294" spans="1:13">
      <c r="A1294" s="109"/>
      <c r="B1294" s="113"/>
      <c r="C1294" s="112"/>
      <c r="D1294" s="112"/>
      <c r="E1294" s="114"/>
      <c r="F1294" s="112"/>
      <c r="G1294" s="109"/>
      <c r="I1294" s="112"/>
      <c r="J1294" s="112"/>
      <c r="K1294" s="112"/>
      <c r="L1294" s="112"/>
      <c r="M1294" s="109"/>
    </row>
    <row r="1295" spans="1:13">
      <c r="A1295" s="109"/>
      <c r="B1295" s="113"/>
      <c r="C1295" s="112"/>
      <c r="D1295" s="112"/>
      <c r="E1295" s="114"/>
      <c r="F1295" s="112"/>
      <c r="G1295" s="109"/>
      <c r="I1295" s="112"/>
      <c r="J1295" s="112"/>
      <c r="K1295" s="112"/>
      <c r="L1295" s="112"/>
      <c r="M1295" s="109"/>
    </row>
    <row r="1296" spans="1:13">
      <c r="A1296" s="109"/>
      <c r="B1296" s="113"/>
      <c r="C1296" s="112"/>
      <c r="D1296" s="112"/>
      <c r="E1296" s="114"/>
      <c r="F1296" s="112"/>
      <c r="G1296" s="109"/>
      <c r="I1296" s="112"/>
      <c r="J1296" s="112"/>
      <c r="K1296" s="112"/>
      <c r="L1296" s="112"/>
      <c r="M1296" s="109"/>
    </row>
    <row r="1297" spans="1:13">
      <c r="A1297" s="109"/>
      <c r="B1297" s="113"/>
      <c r="C1297" s="112"/>
      <c r="D1297" s="112"/>
      <c r="E1297" s="114"/>
      <c r="F1297" s="112"/>
      <c r="G1297" s="109"/>
      <c r="I1297" s="112"/>
      <c r="J1297" s="112"/>
      <c r="K1297" s="112"/>
      <c r="L1297" s="112"/>
      <c r="M1297" s="109"/>
    </row>
    <row r="1298" spans="1:13">
      <c r="A1298" s="109"/>
      <c r="B1298" s="113"/>
      <c r="C1298" s="112"/>
      <c r="D1298" s="112"/>
      <c r="E1298" s="114"/>
      <c r="F1298" s="112"/>
      <c r="G1298" s="109"/>
      <c r="I1298" s="112"/>
      <c r="J1298" s="112"/>
      <c r="K1298" s="112"/>
      <c r="L1298" s="112"/>
      <c r="M1298" s="109"/>
    </row>
    <row r="1299" spans="1:13">
      <c r="A1299" s="109"/>
      <c r="B1299" s="113"/>
      <c r="C1299" s="112"/>
      <c r="D1299" s="112"/>
      <c r="E1299" s="114"/>
      <c r="F1299" s="112"/>
      <c r="G1299" s="109"/>
      <c r="I1299" s="112"/>
      <c r="J1299" s="112"/>
      <c r="K1299" s="112"/>
      <c r="L1299" s="112"/>
      <c r="M1299" s="109"/>
    </row>
    <row r="1300" spans="1:13">
      <c r="A1300" s="109"/>
      <c r="B1300" s="113"/>
      <c r="C1300" s="112"/>
      <c r="D1300" s="112"/>
      <c r="E1300" s="114"/>
      <c r="F1300" s="112"/>
      <c r="G1300" s="109"/>
      <c r="I1300" s="112"/>
      <c r="J1300" s="112"/>
      <c r="K1300" s="112"/>
      <c r="L1300" s="112"/>
      <c r="M1300" s="109"/>
    </row>
    <row r="1301" spans="1:13">
      <c r="A1301" s="109"/>
      <c r="B1301" s="113"/>
      <c r="C1301" s="112"/>
      <c r="D1301" s="112"/>
      <c r="E1301" s="114"/>
      <c r="F1301" s="112"/>
      <c r="G1301" s="109"/>
      <c r="I1301" s="112"/>
      <c r="J1301" s="112"/>
      <c r="K1301" s="112"/>
      <c r="L1301" s="112"/>
      <c r="M1301" s="109"/>
    </row>
    <row r="1302" spans="1:13">
      <c r="A1302" s="109"/>
      <c r="B1302" s="113"/>
      <c r="C1302" s="112"/>
      <c r="D1302" s="112"/>
      <c r="E1302" s="114"/>
      <c r="F1302" s="112"/>
      <c r="G1302" s="109"/>
      <c r="I1302" s="112"/>
      <c r="J1302" s="112"/>
      <c r="K1302" s="112"/>
      <c r="L1302" s="112"/>
      <c r="M1302" s="109"/>
    </row>
    <row r="1303" spans="1:13">
      <c r="A1303" s="109"/>
      <c r="B1303" s="113"/>
      <c r="C1303" s="112"/>
      <c r="D1303" s="112"/>
      <c r="E1303" s="114"/>
      <c r="F1303" s="112"/>
      <c r="G1303" s="109"/>
      <c r="I1303" s="112"/>
      <c r="J1303" s="112"/>
      <c r="K1303" s="112"/>
      <c r="L1303" s="112"/>
      <c r="M1303" s="109"/>
    </row>
    <row r="1304" spans="1:13">
      <c r="A1304" s="109"/>
      <c r="B1304" s="113"/>
      <c r="C1304" s="112"/>
      <c r="D1304" s="112"/>
      <c r="E1304" s="114"/>
      <c r="F1304" s="112"/>
      <c r="G1304" s="109"/>
      <c r="I1304" s="112"/>
      <c r="J1304" s="112"/>
      <c r="K1304" s="112"/>
      <c r="L1304" s="112"/>
      <c r="M1304" s="109"/>
    </row>
    <row r="1305" spans="1:13">
      <c r="A1305" s="109"/>
      <c r="B1305" s="113"/>
      <c r="C1305" s="112"/>
      <c r="D1305" s="112"/>
      <c r="E1305" s="114"/>
      <c r="F1305" s="112"/>
      <c r="G1305" s="109"/>
      <c r="I1305" s="112"/>
      <c r="J1305" s="112"/>
      <c r="K1305" s="112"/>
      <c r="L1305" s="112"/>
      <c r="M1305" s="109"/>
    </row>
    <row r="1306" spans="1:13">
      <c r="A1306" s="109"/>
      <c r="B1306" s="113"/>
      <c r="C1306" s="112"/>
      <c r="D1306" s="112"/>
      <c r="E1306" s="114"/>
      <c r="F1306" s="112"/>
      <c r="G1306" s="109"/>
      <c r="I1306" s="112"/>
      <c r="J1306" s="112"/>
      <c r="K1306" s="112"/>
      <c r="L1306" s="112"/>
      <c r="M1306" s="109"/>
    </row>
    <row r="1307" spans="1:13">
      <c r="A1307" s="109"/>
      <c r="B1307" s="113"/>
      <c r="C1307" s="112"/>
      <c r="D1307" s="112"/>
      <c r="E1307" s="114"/>
      <c r="F1307" s="112"/>
      <c r="G1307" s="109"/>
      <c r="I1307" s="112"/>
      <c r="J1307" s="112"/>
      <c r="K1307" s="112"/>
      <c r="L1307" s="112"/>
      <c r="M1307" s="109"/>
    </row>
    <row r="1308" spans="1:13">
      <c r="A1308" s="109"/>
      <c r="B1308" s="113"/>
      <c r="C1308" s="112"/>
      <c r="D1308" s="112"/>
      <c r="E1308" s="114"/>
      <c r="F1308" s="112"/>
      <c r="G1308" s="109"/>
      <c r="I1308" s="112"/>
      <c r="J1308" s="112"/>
      <c r="K1308" s="112"/>
      <c r="L1308" s="112"/>
      <c r="M1308" s="109"/>
    </row>
    <row r="1309" spans="1:13">
      <c r="A1309" s="109"/>
      <c r="B1309" s="113"/>
      <c r="C1309" s="112"/>
      <c r="D1309" s="112"/>
      <c r="E1309" s="114"/>
      <c r="F1309" s="112"/>
      <c r="G1309" s="109"/>
      <c r="I1309" s="112"/>
      <c r="J1309" s="112"/>
      <c r="K1309" s="112"/>
      <c r="L1309" s="112"/>
      <c r="M1309" s="109"/>
    </row>
    <row r="1310" spans="1:13">
      <c r="A1310" s="109"/>
      <c r="B1310" s="113"/>
      <c r="C1310" s="112"/>
      <c r="D1310" s="112"/>
      <c r="E1310" s="114"/>
      <c r="F1310" s="112"/>
      <c r="G1310" s="109"/>
      <c r="I1310" s="112"/>
      <c r="J1310" s="112"/>
      <c r="K1310" s="112"/>
      <c r="L1310" s="112"/>
      <c r="M1310" s="109"/>
    </row>
    <row r="1311" spans="1:13">
      <c r="A1311" s="109"/>
      <c r="B1311" s="113"/>
      <c r="C1311" s="112"/>
      <c r="D1311" s="112"/>
      <c r="E1311" s="114"/>
      <c r="F1311" s="112"/>
      <c r="G1311" s="109"/>
      <c r="I1311" s="112"/>
      <c r="J1311" s="112"/>
      <c r="K1311" s="112"/>
      <c r="L1311" s="112"/>
      <c r="M1311" s="109"/>
    </row>
    <row r="1312" spans="1:13">
      <c r="A1312" s="109"/>
      <c r="B1312" s="113"/>
      <c r="C1312" s="112"/>
      <c r="D1312" s="112"/>
      <c r="E1312" s="114"/>
      <c r="F1312" s="112"/>
      <c r="G1312" s="109"/>
      <c r="I1312" s="112"/>
      <c r="J1312" s="112"/>
      <c r="K1312" s="112"/>
      <c r="L1312" s="112"/>
      <c r="M1312" s="109"/>
    </row>
    <row r="1313" spans="1:13">
      <c r="A1313" s="109"/>
      <c r="B1313" s="113"/>
      <c r="C1313" s="112"/>
      <c r="D1313" s="112"/>
      <c r="E1313" s="114"/>
      <c r="F1313" s="112"/>
      <c r="G1313" s="109"/>
      <c r="I1313" s="112"/>
      <c r="J1313" s="112"/>
      <c r="K1313" s="112"/>
      <c r="L1313" s="112"/>
      <c r="M1313" s="109"/>
    </row>
    <row r="1314" spans="1:13">
      <c r="A1314" s="109"/>
      <c r="B1314" s="113"/>
      <c r="C1314" s="112"/>
      <c r="D1314" s="112"/>
      <c r="E1314" s="114"/>
      <c r="F1314" s="112"/>
      <c r="G1314" s="109"/>
      <c r="I1314" s="112"/>
      <c r="J1314" s="112"/>
      <c r="K1314" s="112"/>
      <c r="L1314" s="112"/>
      <c r="M1314" s="109"/>
    </row>
    <row r="1315" spans="1:13">
      <c r="A1315" s="109"/>
      <c r="B1315" s="113"/>
      <c r="C1315" s="112"/>
      <c r="D1315" s="112"/>
      <c r="E1315" s="114"/>
      <c r="F1315" s="112"/>
      <c r="G1315" s="109"/>
      <c r="I1315" s="112"/>
      <c r="J1315" s="112"/>
      <c r="K1315" s="112"/>
      <c r="L1315" s="112"/>
      <c r="M1315" s="109"/>
    </row>
    <row r="1316" spans="1:13">
      <c r="A1316" s="109"/>
      <c r="B1316" s="113"/>
      <c r="C1316" s="112"/>
      <c r="D1316" s="112"/>
      <c r="E1316" s="114"/>
      <c r="F1316" s="112"/>
      <c r="G1316" s="109"/>
      <c r="I1316" s="112"/>
      <c r="J1316" s="112"/>
      <c r="K1316" s="112"/>
      <c r="L1316" s="112"/>
      <c r="M1316" s="109"/>
    </row>
    <row r="1317" spans="1:13">
      <c r="A1317" s="109"/>
      <c r="B1317" s="113"/>
      <c r="C1317" s="112"/>
      <c r="D1317" s="112"/>
      <c r="E1317" s="114"/>
      <c r="F1317" s="112"/>
      <c r="G1317" s="109"/>
      <c r="I1317" s="112"/>
      <c r="J1317" s="112"/>
      <c r="K1317" s="112"/>
      <c r="L1317" s="112"/>
      <c r="M1317" s="109"/>
    </row>
    <row r="1318" spans="1:13">
      <c r="A1318" s="109"/>
      <c r="B1318" s="113"/>
      <c r="C1318" s="112"/>
      <c r="D1318" s="112"/>
      <c r="E1318" s="114"/>
      <c r="F1318" s="112"/>
      <c r="G1318" s="109"/>
      <c r="I1318" s="112"/>
      <c r="J1318" s="112"/>
      <c r="K1318" s="112"/>
      <c r="L1318" s="112"/>
      <c r="M1318" s="109"/>
    </row>
    <row r="1319" spans="1:13">
      <c r="A1319" s="109"/>
      <c r="B1319" s="113"/>
      <c r="C1319" s="112"/>
      <c r="D1319" s="112"/>
      <c r="E1319" s="114"/>
      <c r="F1319" s="112"/>
      <c r="G1319" s="109"/>
      <c r="I1319" s="112"/>
      <c r="J1319" s="112"/>
      <c r="K1319" s="112"/>
      <c r="L1319" s="112"/>
      <c r="M1319" s="109"/>
    </row>
    <row r="1320" spans="1:13">
      <c r="A1320" s="109"/>
      <c r="B1320" s="113"/>
      <c r="C1320" s="112"/>
      <c r="D1320" s="112"/>
      <c r="E1320" s="114"/>
      <c r="F1320" s="112"/>
      <c r="G1320" s="109"/>
      <c r="I1320" s="112"/>
      <c r="J1320" s="112"/>
      <c r="K1320" s="112"/>
      <c r="L1320" s="112"/>
      <c r="M1320" s="109"/>
    </row>
    <row r="1321" spans="1:13">
      <c r="A1321" s="109"/>
      <c r="B1321" s="113"/>
      <c r="C1321" s="112"/>
      <c r="D1321" s="112"/>
      <c r="E1321" s="114"/>
      <c r="F1321" s="112"/>
      <c r="G1321" s="109"/>
      <c r="I1321" s="112"/>
      <c r="J1321" s="112"/>
      <c r="K1321" s="112"/>
      <c r="L1321" s="112"/>
      <c r="M1321" s="109"/>
    </row>
    <row r="1322" spans="1:13">
      <c r="A1322" s="109"/>
      <c r="B1322" s="113"/>
      <c r="C1322" s="112"/>
      <c r="D1322" s="112"/>
      <c r="E1322" s="114"/>
      <c r="F1322" s="112"/>
      <c r="G1322" s="109"/>
      <c r="I1322" s="112"/>
      <c r="J1322" s="112"/>
      <c r="K1322" s="112"/>
      <c r="L1322" s="112"/>
      <c r="M1322" s="109"/>
    </row>
    <row r="1323" spans="1:13">
      <c r="A1323" s="109"/>
      <c r="B1323" s="113"/>
      <c r="C1323" s="112"/>
      <c r="D1323" s="112"/>
      <c r="E1323" s="114"/>
      <c r="F1323" s="112"/>
      <c r="G1323" s="109"/>
      <c r="I1323" s="112"/>
      <c r="J1323" s="112"/>
      <c r="K1323" s="112"/>
      <c r="L1323" s="112"/>
      <c r="M1323" s="109"/>
    </row>
    <row r="1324" spans="1:13">
      <c r="A1324" s="109"/>
      <c r="B1324" s="113"/>
      <c r="C1324" s="112"/>
      <c r="D1324" s="112"/>
      <c r="E1324" s="114"/>
      <c r="F1324" s="112"/>
      <c r="G1324" s="109"/>
      <c r="I1324" s="112"/>
      <c r="J1324" s="112"/>
      <c r="K1324" s="112"/>
      <c r="L1324" s="112"/>
      <c r="M1324" s="109"/>
    </row>
    <row r="1325" spans="1:13">
      <c r="A1325" s="109"/>
      <c r="B1325" s="113"/>
      <c r="C1325" s="112"/>
      <c r="D1325" s="112"/>
      <c r="E1325" s="114"/>
      <c r="F1325" s="112"/>
      <c r="G1325" s="109"/>
      <c r="I1325" s="112"/>
      <c r="J1325" s="112"/>
      <c r="K1325" s="112"/>
      <c r="L1325" s="112"/>
      <c r="M1325" s="109"/>
    </row>
    <row r="1326" spans="1:13">
      <c r="A1326" s="109"/>
      <c r="B1326" s="113"/>
      <c r="C1326" s="112"/>
      <c r="D1326" s="112"/>
      <c r="E1326" s="114"/>
      <c r="F1326" s="112"/>
      <c r="G1326" s="109"/>
      <c r="I1326" s="112"/>
      <c r="J1326" s="112"/>
      <c r="K1326" s="112"/>
      <c r="L1326" s="112"/>
      <c r="M1326" s="109"/>
    </row>
    <row r="1327" spans="1:13">
      <c r="A1327" s="109"/>
      <c r="B1327" s="113"/>
      <c r="C1327" s="112"/>
      <c r="D1327" s="112"/>
      <c r="E1327" s="114"/>
      <c r="F1327" s="112"/>
      <c r="G1327" s="109"/>
      <c r="I1327" s="112"/>
      <c r="J1327" s="112"/>
      <c r="K1327" s="112"/>
      <c r="L1327" s="112"/>
      <c r="M1327" s="109"/>
    </row>
    <row r="1328" spans="1:13">
      <c r="A1328" s="109"/>
      <c r="B1328" s="113"/>
      <c r="C1328" s="112"/>
      <c r="D1328" s="112"/>
      <c r="E1328" s="114"/>
      <c r="F1328" s="112"/>
      <c r="G1328" s="109"/>
      <c r="I1328" s="112"/>
      <c r="J1328" s="112"/>
      <c r="K1328" s="112"/>
      <c r="L1328" s="112"/>
      <c r="M1328" s="109"/>
    </row>
    <row r="1329" spans="1:13">
      <c r="A1329" s="109"/>
      <c r="B1329" s="113"/>
      <c r="C1329" s="112"/>
      <c r="D1329" s="112"/>
      <c r="E1329" s="114"/>
      <c r="F1329" s="112"/>
      <c r="G1329" s="109"/>
      <c r="I1329" s="112"/>
      <c r="J1329" s="112"/>
      <c r="K1329" s="112"/>
      <c r="L1329" s="112"/>
      <c r="M1329" s="109"/>
    </row>
    <row r="1330" spans="1:13">
      <c r="A1330" s="109"/>
      <c r="B1330" s="113"/>
      <c r="C1330" s="112"/>
      <c r="D1330" s="112"/>
      <c r="E1330" s="114"/>
      <c r="F1330" s="112"/>
      <c r="G1330" s="109"/>
      <c r="I1330" s="112"/>
      <c r="J1330" s="112"/>
      <c r="K1330" s="112"/>
      <c r="L1330" s="112"/>
      <c r="M1330" s="109"/>
    </row>
    <row r="1331" spans="1:13">
      <c r="A1331" s="109"/>
      <c r="B1331" s="113"/>
      <c r="C1331" s="112"/>
      <c r="D1331" s="112"/>
      <c r="E1331" s="114"/>
      <c r="F1331" s="112"/>
      <c r="G1331" s="109"/>
      <c r="I1331" s="112"/>
      <c r="J1331" s="112"/>
      <c r="K1331" s="112"/>
      <c r="L1331" s="112"/>
      <c r="M1331" s="109"/>
    </row>
    <row r="1332" spans="1:13">
      <c r="A1332" s="109"/>
      <c r="B1332" s="113"/>
      <c r="C1332" s="112"/>
      <c r="D1332" s="112"/>
      <c r="E1332" s="114"/>
      <c r="F1332" s="112"/>
      <c r="G1332" s="109"/>
      <c r="I1332" s="112"/>
      <c r="J1332" s="112"/>
      <c r="K1332" s="112"/>
      <c r="L1332" s="112"/>
      <c r="M1332" s="109"/>
    </row>
    <row r="1333" spans="1:13">
      <c r="A1333" s="109"/>
      <c r="B1333" s="113"/>
      <c r="C1333" s="112"/>
      <c r="D1333" s="112"/>
      <c r="E1333" s="114"/>
      <c r="F1333" s="112"/>
      <c r="G1333" s="109"/>
      <c r="I1333" s="112"/>
      <c r="J1333" s="112"/>
      <c r="K1333" s="112"/>
      <c r="L1333" s="112"/>
      <c r="M1333" s="109"/>
    </row>
    <row r="1334" spans="1:13">
      <c r="A1334" s="109"/>
      <c r="B1334" s="113"/>
      <c r="C1334" s="112"/>
      <c r="D1334" s="112"/>
      <c r="E1334" s="114"/>
      <c r="F1334" s="112"/>
      <c r="G1334" s="109"/>
      <c r="I1334" s="112"/>
      <c r="J1334" s="112"/>
      <c r="K1334" s="112"/>
      <c r="L1334" s="112"/>
      <c r="M1334" s="109"/>
    </row>
    <row r="1335" spans="1:13">
      <c r="A1335" s="109"/>
      <c r="B1335" s="113"/>
      <c r="C1335" s="112"/>
      <c r="D1335" s="112"/>
      <c r="E1335" s="114"/>
      <c r="F1335" s="112"/>
      <c r="G1335" s="109"/>
      <c r="I1335" s="112"/>
      <c r="J1335" s="112"/>
      <c r="K1335" s="112"/>
      <c r="L1335" s="112"/>
      <c r="M1335" s="109"/>
    </row>
    <row r="1336" spans="1:13">
      <c r="A1336" s="109"/>
      <c r="B1336" s="113"/>
      <c r="C1336" s="112"/>
      <c r="D1336" s="112"/>
      <c r="E1336" s="114"/>
      <c r="F1336" s="112"/>
      <c r="G1336" s="109"/>
      <c r="I1336" s="112"/>
      <c r="J1336" s="112"/>
      <c r="K1336" s="112"/>
      <c r="L1336" s="112"/>
      <c r="M1336" s="109"/>
    </row>
    <row r="1337" spans="1:13">
      <c r="A1337" s="109"/>
      <c r="B1337" s="113"/>
      <c r="C1337" s="112"/>
      <c r="D1337" s="112"/>
      <c r="E1337" s="114"/>
      <c r="F1337" s="112"/>
      <c r="G1337" s="109"/>
      <c r="I1337" s="112"/>
      <c r="J1337" s="112"/>
      <c r="K1337" s="112"/>
      <c r="L1337" s="112"/>
      <c r="M1337" s="109"/>
    </row>
    <row r="1338" spans="1:13">
      <c r="A1338" s="109"/>
      <c r="B1338" s="113"/>
      <c r="C1338" s="112"/>
      <c r="D1338" s="112"/>
      <c r="E1338" s="114"/>
      <c r="F1338" s="112"/>
      <c r="G1338" s="109"/>
      <c r="I1338" s="112"/>
      <c r="J1338" s="112"/>
      <c r="K1338" s="112"/>
      <c r="L1338" s="112"/>
      <c r="M1338" s="109"/>
    </row>
    <row r="1339" spans="1:13">
      <c r="A1339" s="109"/>
      <c r="B1339" s="113"/>
      <c r="C1339" s="112"/>
      <c r="D1339" s="112"/>
      <c r="E1339" s="114"/>
      <c r="F1339" s="112"/>
      <c r="G1339" s="109"/>
      <c r="I1339" s="112"/>
      <c r="J1339" s="112"/>
      <c r="K1339" s="112"/>
      <c r="L1339" s="112"/>
      <c r="M1339" s="109"/>
    </row>
    <row r="1340" spans="1:13">
      <c r="A1340" s="109"/>
      <c r="B1340" s="113"/>
      <c r="C1340" s="112"/>
      <c r="D1340" s="112"/>
      <c r="E1340" s="114"/>
      <c r="F1340" s="112"/>
      <c r="G1340" s="109"/>
      <c r="I1340" s="112"/>
      <c r="J1340" s="112"/>
      <c r="K1340" s="112"/>
      <c r="L1340" s="112"/>
      <c r="M1340" s="109"/>
    </row>
    <row r="1341" spans="1:13">
      <c r="A1341" s="109"/>
      <c r="B1341" s="113"/>
      <c r="C1341" s="112"/>
      <c r="D1341" s="112"/>
      <c r="E1341" s="114"/>
      <c r="F1341" s="112"/>
      <c r="G1341" s="109"/>
      <c r="I1341" s="112"/>
      <c r="J1341" s="112"/>
      <c r="K1341" s="112"/>
      <c r="L1341" s="112"/>
      <c r="M1341" s="109"/>
    </row>
    <row r="1342" spans="1:13">
      <c r="A1342" s="109"/>
      <c r="B1342" s="113"/>
      <c r="C1342" s="112"/>
      <c r="D1342" s="112"/>
      <c r="E1342" s="114"/>
      <c r="F1342" s="112"/>
      <c r="G1342" s="109"/>
      <c r="I1342" s="112"/>
      <c r="J1342" s="112"/>
      <c r="K1342" s="112"/>
      <c r="L1342" s="112"/>
      <c r="M1342" s="109"/>
    </row>
    <row r="1343" spans="1:13">
      <c r="A1343" s="109"/>
      <c r="B1343" s="113"/>
      <c r="C1343" s="112"/>
      <c r="D1343" s="112"/>
      <c r="E1343" s="114"/>
      <c r="F1343" s="112"/>
      <c r="G1343" s="109"/>
      <c r="I1343" s="112"/>
      <c r="J1343" s="112"/>
      <c r="K1343" s="112"/>
      <c r="L1343" s="112"/>
      <c r="M1343" s="109"/>
    </row>
    <row r="1344" spans="1:13">
      <c r="A1344" s="109"/>
      <c r="B1344" s="113"/>
      <c r="C1344" s="112"/>
      <c r="D1344" s="112"/>
      <c r="E1344" s="114"/>
      <c r="F1344" s="112"/>
      <c r="G1344" s="109"/>
      <c r="I1344" s="112"/>
      <c r="J1344" s="112"/>
      <c r="K1344" s="112"/>
      <c r="L1344" s="112"/>
      <c r="M1344" s="109"/>
    </row>
    <row r="1345" spans="1:13">
      <c r="A1345" s="109"/>
      <c r="B1345" s="113"/>
      <c r="C1345" s="112"/>
      <c r="D1345" s="112"/>
      <c r="E1345" s="114"/>
      <c r="F1345" s="112"/>
      <c r="G1345" s="109"/>
      <c r="I1345" s="112"/>
      <c r="J1345" s="112"/>
      <c r="K1345" s="112"/>
      <c r="L1345" s="112"/>
      <c r="M1345" s="109"/>
    </row>
    <row r="1346" spans="1:13">
      <c r="A1346" s="109"/>
      <c r="B1346" s="113"/>
      <c r="C1346" s="112"/>
      <c r="D1346" s="112"/>
      <c r="E1346" s="114"/>
      <c r="F1346" s="112"/>
      <c r="G1346" s="109"/>
      <c r="I1346" s="112"/>
      <c r="J1346" s="112"/>
      <c r="K1346" s="112"/>
      <c r="L1346" s="112"/>
      <c r="M1346" s="109"/>
    </row>
    <row r="1347" spans="1:13">
      <c r="A1347" s="109"/>
      <c r="B1347" s="113"/>
      <c r="C1347" s="112"/>
      <c r="D1347" s="112"/>
      <c r="E1347" s="114"/>
      <c r="F1347" s="112"/>
      <c r="G1347" s="109"/>
      <c r="I1347" s="112"/>
      <c r="J1347" s="112"/>
      <c r="K1347" s="112"/>
      <c r="L1347" s="112"/>
      <c r="M1347" s="109"/>
    </row>
    <row r="1348" spans="1:13">
      <c r="A1348" s="109"/>
      <c r="B1348" s="113"/>
      <c r="C1348" s="112"/>
      <c r="D1348" s="112"/>
      <c r="E1348" s="114"/>
      <c r="F1348" s="112"/>
      <c r="G1348" s="109"/>
      <c r="I1348" s="112"/>
      <c r="J1348" s="112"/>
      <c r="K1348" s="112"/>
      <c r="L1348" s="112"/>
      <c r="M1348" s="109"/>
    </row>
    <row r="1349" spans="1:13">
      <c r="A1349" s="109"/>
      <c r="B1349" s="113"/>
      <c r="C1349" s="112"/>
      <c r="D1349" s="112"/>
      <c r="E1349" s="114"/>
      <c r="F1349" s="112"/>
      <c r="G1349" s="109"/>
      <c r="I1349" s="112"/>
      <c r="J1349" s="112"/>
      <c r="K1349" s="112"/>
      <c r="L1349" s="112"/>
      <c r="M1349" s="109"/>
    </row>
    <row r="1350" spans="1:13">
      <c r="A1350" s="109"/>
      <c r="B1350" s="113"/>
      <c r="C1350" s="112"/>
      <c r="D1350" s="112"/>
      <c r="E1350" s="114"/>
      <c r="F1350" s="112"/>
      <c r="G1350" s="109"/>
      <c r="I1350" s="112"/>
      <c r="J1350" s="112"/>
      <c r="K1350" s="112"/>
      <c r="L1350" s="112"/>
      <c r="M1350" s="109"/>
    </row>
    <row r="1351" spans="1:13">
      <c r="A1351" s="109"/>
      <c r="B1351" s="113"/>
      <c r="C1351" s="112"/>
      <c r="D1351" s="112"/>
      <c r="E1351" s="114"/>
      <c r="F1351" s="112"/>
      <c r="G1351" s="109"/>
      <c r="I1351" s="112"/>
      <c r="J1351" s="112"/>
      <c r="K1351" s="112"/>
      <c r="L1351" s="112"/>
      <c r="M1351" s="109"/>
    </row>
    <row r="1352" spans="1:13">
      <c r="A1352" s="109"/>
      <c r="B1352" s="113"/>
      <c r="C1352" s="112"/>
      <c r="D1352" s="112"/>
      <c r="E1352" s="114"/>
      <c r="F1352" s="112"/>
      <c r="G1352" s="109"/>
      <c r="I1352" s="112"/>
      <c r="J1352" s="112"/>
      <c r="K1352" s="112"/>
      <c r="L1352" s="112"/>
      <c r="M1352" s="109"/>
    </row>
    <row r="1353" spans="1:13">
      <c r="A1353" s="109"/>
      <c r="B1353" s="113"/>
      <c r="C1353" s="112"/>
      <c r="D1353" s="112"/>
      <c r="E1353" s="114"/>
      <c r="F1353" s="112"/>
      <c r="G1353" s="109"/>
      <c r="I1353" s="112"/>
      <c r="J1353" s="112"/>
      <c r="K1353" s="112"/>
      <c r="L1353" s="112"/>
      <c r="M1353" s="109"/>
    </row>
    <row r="1354" spans="1:13">
      <c r="A1354" s="109"/>
      <c r="B1354" s="113"/>
      <c r="C1354" s="112"/>
      <c r="D1354" s="112"/>
      <c r="E1354" s="114"/>
      <c r="F1354" s="112"/>
      <c r="G1354" s="109"/>
      <c r="I1354" s="112"/>
      <c r="J1354" s="112"/>
      <c r="K1354" s="112"/>
      <c r="L1354" s="112"/>
      <c r="M1354" s="109"/>
    </row>
    <row r="1355" spans="1:13">
      <c r="A1355" s="109"/>
      <c r="B1355" s="113"/>
      <c r="C1355" s="112"/>
      <c r="D1355" s="112"/>
      <c r="E1355" s="114"/>
      <c r="F1355" s="112"/>
      <c r="G1355" s="109"/>
      <c r="I1355" s="112"/>
      <c r="J1355" s="112"/>
      <c r="K1355" s="112"/>
      <c r="L1355" s="112"/>
      <c r="M1355" s="109"/>
    </row>
    <row r="1356" spans="1:13">
      <c r="A1356" s="109"/>
      <c r="B1356" s="113"/>
      <c r="C1356" s="112"/>
      <c r="D1356" s="112"/>
      <c r="E1356" s="114"/>
      <c r="F1356" s="112"/>
      <c r="G1356" s="109"/>
      <c r="I1356" s="112"/>
      <c r="J1356" s="112"/>
      <c r="K1356" s="112"/>
      <c r="L1356" s="112"/>
      <c r="M1356" s="109"/>
    </row>
    <row r="1357" spans="1:13">
      <c r="A1357" s="109"/>
      <c r="B1357" s="113"/>
      <c r="C1357" s="112"/>
      <c r="D1357" s="112"/>
      <c r="E1357" s="114"/>
      <c r="F1357" s="112"/>
      <c r="G1357" s="109"/>
      <c r="I1357" s="112"/>
      <c r="J1357" s="112"/>
      <c r="K1357" s="112"/>
      <c r="L1357" s="112"/>
      <c r="M1357" s="109"/>
    </row>
    <row r="1358" spans="1:13">
      <c r="A1358" s="109"/>
      <c r="B1358" s="113"/>
      <c r="C1358" s="112"/>
      <c r="D1358" s="112"/>
      <c r="E1358" s="114"/>
      <c r="F1358" s="112"/>
      <c r="G1358" s="109"/>
      <c r="I1358" s="112"/>
      <c r="J1358" s="112"/>
      <c r="K1358" s="112"/>
      <c r="L1358" s="112"/>
      <c r="M1358" s="109"/>
    </row>
    <row r="1359" spans="1:13">
      <c r="A1359" s="109"/>
      <c r="B1359" s="113"/>
      <c r="C1359" s="112"/>
      <c r="D1359" s="112"/>
      <c r="E1359" s="114"/>
      <c r="F1359" s="112"/>
      <c r="G1359" s="109"/>
      <c r="I1359" s="112"/>
      <c r="J1359" s="112"/>
      <c r="K1359" s="112"/>
      <c r="L1359" s="112"/>
      <c r="M1359" s="109"/>
    </row>
    <row r="1360" spans="1:13">
      <c r="A1360" s="109"/>
      <c r="B1360" s="113"/>
      <c r="C1360" s="112"/>
      <c r="D1360" s="112"/>
      <c r="E1360" s="114"/>
      <c r="F1360" s="112"/>
      <c r="G1360" s="109"/>
      <c r="I1360" s="112"/>
      <c r="J1360" s="112"/>
      <c r="K1360" s="112"/>
      <c r="L1360" s="112"/>
      <c r="M1360" s="109"/>
    </row>
    <row r="1361" spans="1:13">
      <c r="A1361" s="109"/>
      <c r="B1361" s="113"/>
      <c r="C1361" s="112"/>
      <c r="D1361" s="112"/>
      <c r="E1361" s="114"/>
      <c r="F1361" s="112"/>
      <c r="G1361" s="109"/>
      <c r="I1361" s="112"/>
      <c r="J1361" s="112"/>
      <c r="K1361" s="112"/>
      <c r="L1361" s="112"/>
      <c r="M1361" s="109"/>
    </row>
    <row r="1362" spans="1:13">
      <c r="A1362" s="109"/>
      <c r="B1362" s="113"/>
      <c r="C1362" s="112"/>
      <c r="D1362" s="112"/>
      <c r="E1362" s="114"/>
      <c r="F1362" s="112"/>
      <c r="G1362" s="109"/>
      <c r="I1362" s="112"/>
      <c r="J1362" s="112"/>
      <c r="K1362" s="112"/>
      <c r="L1362" s="112"/>
      <c r="M1362" s="109"/>
    </row>
    <row r="1363" spans="1:13">
      <c r="A1363" s="109"/>
      <c r="B1363" s="113"/>
      <c r="C1363" s="112"/>
      <c r="D1363" s="112"/>
      <c r="E1363" s="114"/>
      <c r="F1363" s="112"/>
      <c r="G1363" s="109"/>
      <c r="I1363" s="112"/>
      <c r="J1363" s="112"/>
      <c r="K1363" s="112"/>
      <c r="L1363" s="112"/>
      <c r="M1363" s="109"/>
    </row>
    <row r="1364" spans="1:13">
      <c r="A1364" s="109"/>
      <c r="B1364" s="113"/>
      <c r="C1364" s="112"/>
      <c r="D1364" s="112"/>
      <c r="E1364" s="114"/>
      <c r="F1364" s="112"/>
      <c r="G1364" s="109"/>
      <c r="I1364" s="112"/>
      <c r="J1364" s="112"/>
      <c r="K1364" s="112"/>
      <c r="L1364" s="112"/>
      <c r="M1364" s="109"/>
    </row>
    <row r="1365" spans="1:13">
      <c r="A1365" s="109"/>
      <c r="B1365" s="113"/>
      <c r="C1365" s="112"/>
      <c r="D1365" s="112"/>
      <c r="E1365" s="114"/>
      <c r="F1365" s="112"/>
      <c r="G1365" s="109"/>
      <c r="I1365" s="112"/>
      <c r="J1365" s="112"/>
      <c r="K1365" s="112"/>
      <c r="L1365" s="112"/>
      <c r="M1365" s="109"/>
    </row>
    <row r="1366" spans="1:13">
      <c r="A1366" s="109"/>
      <c r="B1366" s="113"/>
      <c r="C1366" s="112"/>
      <c r="D1366" s="112"/>
      <c r="E1366" s="114"/>
      <c r="F1366" s="112"/>
      <c r="G1366" s="109"/>
      <c r="I1366" s="112"/>
      <c r="J1366" s="112"/>
      <c r="K1366" s="112"/>
      <c r="L1366" s="112"/>
      <c r="M1366" s="109"/>
    </row>
    <row r="1367" spans="1:13">
      <c r="A1367" s="109"/>
      <c r="B1367" s="113"/>
      <c r="C1367" s="112"/>
      <c r="D1367" s="112"/>
      <c r="E1367" s="114"/>
      <c r="F1367" s="112"/>
      <c r="G1367" s="109"/>
      <c r="I1367" s="112"/>
      <c r="J1367" s="112"/>
      <c r="K1367" s="112"/>
      <c r="L1367" s="112"/>
      <c r="M1367" s="109"/>
    </row>
    <row r="1368" spans="1:13">
      <c r="A1368" s="109"/>
      <c r="B1368" s="113"/>
      <c r="C1368" s="112"/>
      <c r="D1368" s="112"/>
      <c r="E1368" s="114"/>
      <c r="F1368" s="112"/>
      <c r="G1368" s="109"/>
      <c r="I1368" s="112"/>
      <c r="J1368" s="112"/>
      <c r="K1368" s="112"/>
      <c r="L1368" s="112"/>
      <c r="M1368" s="109"/>
    </row>
    <row r="1369" spans="1:13">
      <c r="A1369" s="109"/>
      <c r="B1369" s="113"/>
      <c r="C1369" s="112"/>
      <c r="D1369" s="112"/>
      <c r="E1369" s="114"/>
      <c r="F1369" s="112"/>
      <c r="G1369" s="109"/>
      <c r="I1369" s="112"/>
      <c r="J1369" s="112"/>
      <c r="K1369" s="112"/>
      <c r="L1369" s="112"/>
      <c r="M1369" s="109"/>
    </row>
    <row r="1370" spans="1:13">
      <c r="A1370" s="109"/>
      <c r="B1370" s="113"/>
      <c r="C1370" s="112"/>
      <c r="D1370" s="112"/>
      <c r="E1370" s="114"/>
      <c r="F1370" s="112"/>
      <c r="G1370" s="109"/>
      <c r="I1370" s="112"/>
      <c r="J1370" s="112"/>
      <c r="K1370" s="112"/>
      <c r="L1370" s="112"/>
      <c r="M1370" s="109"/>
    </row>
    <row r="1371" spans="1:13">
      <c r="A1371" s="109"/>
      <c r="B1371" s="113"/>
      <c r="C1371" s="112"/>
      <c r="D1371" s="112"/>
      <c r="E1371" s="114"/>
      <c r="F1371" s="112"/>
      <c r="G1371" s="109"/>
      <c r="I1371" s="112"/>
      <c r="J1371" s="112"/>
      <c r="K1371" s="112"/>
      <c r="L1371" s="112"/>
      <c r="M1371" s="109"/>
    </row>
    <row r="1372" spans="1:13">
      <c r="A1372" s="109"/>
      <c r="B1372" s="113"/>
      <c r="C1372" s="112"/>
      <c r="D1372" s="112"/>
      <c r="E1372" s="114"/>
      <c r="F1372" s="112"/>
      <c r="G1372" s="109"/>
      <c r="I1372" s="112"/>
      <c r="J1372" s="112"/>
      <c r="K1372" s="112"/>
      <c r="L1372" s="112"/>
      <c r="M1372" s="109"/>
    </row>
    <row r="1373" spans="1:13">
      <c r="A1373" s="109"/>
      <c r="B1373" s="113"/>
      <c r="C1373" s="112"/>
      <c r="D1373" s="112"/>
      <c r="E1373" s="114"/>
      <c r="F1373" s="112"/>
      <c r="G1373" s="109"/>
      <c r="I1373" s="112"/>
      <c r="J1373" s="112"/>
      <c r="K1373" s="112"/>
      <c r="L1373" s="112"/>
      <c r="M1373" s="109"/>
    </row>
    <row r="1374" spans="1:13">
      <c r="A1374" s="109"/>
      <c r="B1374" s="113"/>
      <c r="C1374" s="112"/>
      <c r="D1374" s="112"/>
      <c r="E1374" s="114"/>
      <c r="F1374" s="112"/>
      <c r="G1374" s="109"/>
      <c r="I1374" s="112"/>
      <c r="J1374" s="112"/>
      <c r="K1374" s="112"/>
      <c r="L1374" s="112"/>
      <c r="M1374" s="109"/>
    </row>
    <row r="1375" spans="1:13">
      <c r="A1375" s="109"/>
      <c r="B1375" s="113"/>
      <c r="C1375" s="112"/>
      <c r="D1375" s="112"/>
      <c r="E1375" s="114"/>
      <c r="F1375" s="112"/>
      <c r="G1375" s="109"/>
      <c r="I1375" s="112"/>
      <c r="J1375" s="112"/>
      <c r="K1375" s="112"/>
      <c r="L1375" s="112"/>
      <c r="M1375" s="109"/>
    </row>
    <row r="1376" spans="1:13">
      <c r="A1376" s="109"/>
      <c r="B1376" s="113"/>
      <c r="C1376" s="112"/>
      <c r="D1376" s="112"/>
      <c r="E1376" s="114"/>
      <c r="F1376" s="112"/>
      <c r="G1376" s="109"/>
      <c r="I1376" s="112"/>
      <c r="J1376" s="112"/>
      <c r="K1376" s="112"/>
      <c r="L1376" s="112"/>
      <c r="M1376" s="109"/>
    </row>
    <row r="1377" spans="1:13">
      <c r="A1377" s="109"/>
      <c r="B1377" s="113"/>
      <c r="C1377" s="112"/>
      <c r="D1377" s="112"/>
      <c r="E1377" s="114"/>
      <c r="F1377" s="112"/>
      <c r="G1377" s="109"/>
      <c r="I1377" s="112"/>
      <c r="J1377" s="112"/>
      <c r="K1377" s="112"/>
      <c r="L1377" s="112"/>
      <c r="M1377" s="109"/>
    </row>
    <row r="1378" spans="1:13">
      <c r="A1378" s="109"/>
      <c r="B1378" s="113"/>
      <c r="C1378" s="112"/>
      <c r="D1378" s="112"/>
      <c r="E1378" s="114"/>
      <c r="F1378" s="112"/>
      <c r="G1378" s="109"/>
      <c r="I1378" s="112"/>
      <c r="J1378" s="112"/>
      <c r="K1378" s="112"/>
      <c r="L1378" s="112"/>
      <c r="M1378" s="109"/>
    </row>
    <row r="1379" spans="1:13">
      <c r="A1379" s="109"/>
      <c r="B1379" s="113"/>
      <c r="C1379" s="112"/>
      <c r="D1379" s="112"/>
      <c r="E1379" s="114"/>
      <c r="F1379" s="112"/>
      <c r="G1379" s="109"/>
      <c r="I1379" s="112"/>
      <c r="J1379" s="112"/>
      <c r="K1379" s="112"/>
      <c r="L1379" s="112"/>
      <c r="M1379" s="109"/>
    </row>
    <row r="1380" spans="1:13">
      <c r="A1380" s="109"/>
      <c r="B1380" s="113"/>
      <c r="C1380" s="112"/>
      <c r="D1380" s="112"/>
      <c r="E1380" s="114"/>
      <c r="F1380" s="112"/>
      <c r="G1380" s="109"/>
      <c r="I1380" s="112"/>
      <c r="J1380" s="112"/>
      <c r="K1380" s="112"/>
      <c r="L1380" s="112"/>
      <c r="M1380" s="109"/>
    </row>
    <row r="1381" spans="1:13">
      <c r="A1381" s="109"/>
      <c r="B1381" s="113"/>
      <c r="C1381" s="112"/>
      <c r="D1381" s="112"/>
      <c r="E1381" s="114"/>
      <c r="F1381" s="112"/>
      <c r="G1381" s="109"/>
      <c r="I1381" s="112"/>
      <c r="J1381" s="112"/>
      <c r="K1381" s="112"/>
      <c r="L1381" s="112"/>
      <c r="M1381" s="109"/>
    </row>
    <row r="1382" spans="1:13">
      <c r="A1382" s="109"/>
      <c r="B1382" s="113"/>
      <c r="C1382" s="112"/>
      <c r="D1382" s="112"/>
      <c r="E1382" s="114"/>
      <c r="F1382" s="112"/>
      <c r="G1382" s="109"/>
      <c r="I1382" s="112"/>
      <c r="J1382" s="112"/>
      <c r="K1382" s="112"/>
      <c r="L1382" s="112"/>
      <c r="M1382" s="109"/>
    </row>
    <row r="1383" spans="1:13">
      <c r="A1383" s="109"/>
      <c r="B1383" s="113"/>
      <c r="C1383" s="112"/>
      <c r="D1383" s="112"/>
      <c r="E1383" s="114"/>
      <c r="F1383" s="112"/>
      <c r="G1383" s="109"/>
      <c r="I1383" s="112"/>
      <c r="J1383" s="112"/>
      <c r="K1383" s="112"/>
      <c r="L1383" s="112"/>
      <c r="M1383" s="109"/>
    </row>
    <row r="1384" spans="1:13">
      <c r="A1384" s="109"/>
      <c r="B1384" s="113"/>
      <c r="C1384" s="112"/>
      <c r="D1384" s="112"/>
      <c r="E1384" s="114"/>
      <c r="F1384" s="112"/>
      <c r="G1384" s="109"/>
      <c r="I1384" s="112"/>
      <c r="J1384" s="112"/>
      <c r="K1384" s="112"/>
      <c r="L1384" s="112"/>
      <c r="M1384" s="109"/>
    </row>
    <row r="1385" spans="1:13">
      <c r="A1385" s="109"/>
      <c r="B1385" s="113"/>
      <c r="C1385" s="112"/>
      <c r="D1385" s="112"/>
      <c r="E1385" s="114"/>
      <c r="F1385" s="112"/>
      <c r="G1385" s="109"/>
      <c r="I1385" s="112"/>
      <c r="J1385" s="112"/>
      <c r="K1385" s="112"/>
      <c r="L1385" s="112"/>
      <c r="M1385" s="109"/>
    </row>
    <row r="1386" spans="1:13">
      <c r="A1386" s="109"/>
      <c r="B1386" s="113"/>
      <c r="C1386" s="112"/>
      <c r="D1386" s="112"/>
      <c r="E1386" s="114"/>
      <c r="F1386" s="112"/>
      <c r="G1386" s="109"/>
      <c r="I1386" s="112"/>
      <c r="J1386" s="112"/>
      <c r="K1386" s="112"/>
      <c r="L1386" s="112"/>
      <c r="M1386" s="109"/>
    </row>
    <row r="1387" spans="1:13">
      <c r="A1387" s="109"/>
      <c r="B1387" s="113"/>
      <c r="C1387" s="112"/>
      <c r="D1387" s="112"/>
      <c r="E1387" s="114"/>
      <c r="F1387" s="112"/>
      <c r="G1387" s="109"/>
      <c r="I1387" s="112"/>
      <c r="J1387" s="112"/>
      <c r="K1387" s="112"/>
      <c r="L1387" s="112"/>
      <c r="M1387" s="109"/>
    </row>
    <row r="1388" spans="1:13">
      <c r="A1388" s="109"/>
      <c r="B1388" s="113"/>
      <c r="C1388" s="112"/>
      <c r="D1388" s="112"/>
      <c r="E1388" s="114"/>
      <c r="F1388" s="112"/>
      <c r="G1388" s="109"/>
      <c r="I1388" s="112"/>
      <c r="J1388" s="112"/>
      <c r="K1388" s="112"/>
      <c r="L1388" s="112"/>
      <c r="M1388" s="109"/>
    </row>
    <row r="1389" spans="1:13">
      <c r="A1389" s="109"/>
      <c r="B1389" s="113"/>
      <c r="C1389" s="112"/>
      <c r="D1389" s="112"/>
      <c r="E1389" s="114"/>
      <c r="F1389" s="112"/>
      <c r="G1389" s="109"/>
      <c r="I1389" s="112"/>
      <c r="J1389" s="112"/>
      <c r="K1389" s="112"/>
      <c r="L1389" s="112"/>
      <c r="M1389" s="109"/>
    </row>
    <row r="1390" spans="1:13">
      <c r="A1390" s="109"/>
      <c r="B1390" s="113"/>
      <c r="C1390" s="112"/>
      <c r="D1390" s="112"/>
      <c r="E1390" s="114"/>
      <c r="F1390" s="112"/>
      <c r="G1390" s="109"/>
      <c r="I1390" s="112"/>
      <c r="J1390" s="112"/>
      <c r="K1390" s="112"/>
      <c r="L1390" s="112"/>
      <c r="M1390" s="109"/>
    </row>
    <row r="1391" spans="1:13">
      <c r="A1391" s="109"/>
      <c r="B1391" s="113"/>
      <c r="C1391" s="112"/>
      <c r="D1391" s="112"/>
      <c r="E1391" s="114"/>
      <c r="F1391" s="112"/>
      <c r="G1391" s="109"/>
      <c r="I1391" s="112"/>
      <c r="J1391" s="112"/>
      <c r="K1391" s="112"/>
      <c r="L1391" s="112"/>
      <c r="M1391" s="109"/>
    </row>
    <row r="1392" spans="1:13">
      <c r="A1392" s="109"/>
      <c r="B1392" s="113"/>
      <c r="C1392" s="112"/>
      <c r="D1392" s="112"/>
      <c r="E1392" s="114"/>
      <c r="F1392" s="112"/>
      <c r="G1392" s="109"/>
      <c r="I1392" s="112"/>
      <c r="J1392" s="112"/>
      <c r="K1392" s="112"/>
      <c r="L1392" s="112"/>
      <c r="M1392" s="109"/>
    </row>
    <row r="1393" spans="1:13">
      <c r="A1393" s="109"/>
      <c r="B1393" s="113"/>
      <c r="C1393" s="112"/>
      <c r="D1393" s="112"/>
      <c r="E1393" s="114"/>
      <c r="F1393" s="112"/>
      <c r="G1393" s="109"/>
      <c r="I1393" s="112"/>
      <c r="J1393" s="112"/>
      <c r="K1393" s="112"/>
      <c r="L1393" s="112"/>
      <c r="M1393" s="109"/>
    </row>
    <row r="1394" spans="1:13">
      <c r="A1394" s="109"/>
      <c r="B1394" s="113"/>
      <c r="C1394" s="112"/>
      <c r="D1394" s="112"/>
      <c r="E1394" s="114"/>
      <c r="F1394" s="112"/>
      <c r="G1394" s="109"/>
      <c r="I1394" s="112"/>
      <c r="J1394" s="112"/>
      <c r="K1394" s="112"/>
      <c r="L1394" s="112"/>
      <c r="M1394" s="109"/>
    </row>
    <row r="1395" spans="1:13">
      <c r="A1395" s="109"/>
      <c r="B1395" s="113"/>
      <c r="C1395" s="112"/>
      <c r="D1395" s="112"/>
      <c r="E1395" s="114"/>
      <c r="F1395" s="112"/>
      <c r="G1395" s="109"/>
      <c r="I1395" s="112"/>
      <c r="J1395" s="112"/>
      <c r="K1395" s="112"/>
      <c r="L1395" s="112"/>
      <c r="M1395" s="109"/>
    </row>
    <row r="1396" spans="1:13">
      <c r="A1396" s="109"/>
      <c r="B1396" s="113"/>
      <c r="C1396" s="112"/>
      <c r="D1396" s="112"/>
      <c r="E1396" s="114"/>
      <c r="F1396" s="112"/>
      <c r="G1396" s="109"/>
      <c r="I1396" s="112"/>
      <c r="J1396" s="112"/>
      <c r="K1396" s="112"/>
      <c r="L1396" s="112"/>
      <c r="M1396" s="109"/>
    </row>
    <row r="1397" spans="1:13">
      <c r="A1397" s="109"/>
      <c r="B1397" s="113"/>
      <c r="C1397" s="112"/>
      <c r="D1397" s="112"/>
      <c r="E1397" s="114"/>
      <c r="F1397" s="112"/>
      <c r="G1397" s="109"/>
      <c r="I1397" s="112"/>
      <c r="J1397" s="112"/>
      <c r="K1397" s="112"/>
      <c r="L1397" s="112"/>
      <c r="M1397" s="109"/>
    </row>
    <row r="1398" spans="1:13">
      <c r="A1398" s="109"/>
      <c r="B1398" s="113"/>
      <c r="C1398" s="112"/>
      <c r="D1398" s="112"/>
      <c r="E1398" s="114"/>
      <c r="F1398" s="112"/>
      <c r="G1398" s="109"/>
      <c r="I1398" s="112"/>
      <c r="J1398" s="112"/>
      <c r="K1398" s="112"/>
      <c r="L1398" s="112"/>
      <c r="M1398" s="109"/>
    </row>
    <row r="1399" spans="1:13">
      <c r="A1399" s="109"/>
      <c r="B1399" s="113"/>
      <c r="C1399" s="112"/>
      <c r="D1399" s="112"/>
      <c r="E1399" s="114"/>
      <c r="F1399" s="112"/>
      <c r="G1399" s="109"/>
      <c r="I1399" s="112"/>
      <c r="J1399" s="112"/>
      <c r="K1399" s="112"/>
      <c r="L1399" s="112"/>
      <c r="M1399" s="109"/>
    </row>
    <row r="1400" spans="1:13">
      <c r="A1400" s="109"/>
      <c r="B1400" s="113"/>
      <c r="C1400" s="112"/>
      <c r="D1400" s="112"/>
      <c r="E1400" s="114"/>
      <c r="F1400" s="112"/>
      <c r="G1400" s="109"/>
      <c r="I1400" s="112"/>
      <c r="J1400" s="112"/>
      <c r="K1400" s="112"/>
      <c r="L1400" s="112"/>
      <c r="M1400" s="109"/>
    </row>
    <row r="1401" spans="1:13">
      <c r="A1401" s="109"/>
      <c r="B1401" s="113"/>
      <c r="C1401" s="112"/>
      <c r="D1401" s="112"/>
      <c r="E1401" s="114"/>
      <c r="F1401" s="112"/>
      <c r="G1401" s="109"/>
      <c r="I1401" s="112"/>
      <c r="J1401" s="112"/>
      <c r="K1401" s="112"/>
      <c r="L1401" s="112"/>
      <c r="M1401" s="109"/>
    </row>
    <row r="1402" spans="1:13">
      <c r="A1402" s="109"/>
      <c r="B1402" s="113"/>
      <c r="C1402" s="112"/>
      <c r="D1402" s="112"/>
      <c r="E1402" s="114"/>
      <c r="F1402" s="112"/>
      <c r="G1402" s="109"/>
      <c r="I1402" s="112"/>
      <c r="J1402" s="112"/>
      <c r="K1402" s="112"/>
      <c r="L1402" s="112"/>
      <c r="M1402" s="109"/>
    </row>
    <row r="1403" spans="1:13">
      <c r="A1403" s="109"/>
      <c r="B1403" s="113"/>
      <c r="C1403" s="112"/>
      <c r="D1403" s="112"/>
      <c r="E1403" s="114"/>
      <c r="F1403" s="112"/>
      <c r="G1403" s="109"/>
      <c r="I1403" s="112"/>
      <c r="J1403" s="112"/>
      <c r="K1403" s="112"/>
      <c r="L1403" s="112"/>
      <c r="M1403" s="109"/>
    </row>
    <row r="1404" spans="1:13">
      <c r="A1404" s="109"/>
      <c r="B1404" s="113"/>
      <c r="C1404" s="112"/>
      <c r="D1404" s="112"/>
      <c r="E1404" s="114"/>
      <c r="F1404" s="112"/>
      <c r="G1404" s="109"/>
      <c r="I1404" s="112"/>
      <c r="J1404" s="112"/>
      <c r="K1404" s="112"/>
      <c r="L1404" s="112"/>
      <c r="M1404" s="109"/>
    </row>
    <row r="1405" spans="1:13">
      <c r="A1405" s="109"/>
      <c r="B1405" s="113"/>
      <c r="C1405" s="112"/>
      <c r="D1405" s="112"/>
      <c r="E1405" s="114"/>
      <c r="F1405" s="112"/>
      <c r="G1405" s="109"/>
      <c r="I1405" s="112"/>
      <c r="J1405" s="112"/>
      <c r="K1405" s="112"/>
      <c r="L1405" s="112"/>
      <c r="M1405" s="109"/>
    </row>
    <row r="1406" spans="1:13">
      <c r="A1406" s="109"/>
      <c r="B1406" s="113"/>
      <c r="C1406" s="112"/>
      <c r="D1406" s="112"/>
      <c r="E1406" s="114"/>
      <c r="F1406" s="112"/>
      <c r="G1406" s="109"/>
      <c r="I1406" s="112"/>
      <c r="J1406" s="112"/>
      <c r="K1406" s="112"/>
      <c r="L1406" s="112"/>
      <c r="M1406" s="109"/>
    </row>
    <row r="1407" spans="1:13">
      <c r="A1407" s="109"/>
      <c r="B1407" s="113"/>
      <c r="C1407" s="112"/>
      <c r="D1407" s="112"/>
      <c r="E1407" s="114"/>
      <c r="F1407" s="112"/>
      <c r="G1407" s="109"/>
      <c r="I1407" s="112"/>
      <c r="J1407" s="112"/>
      <c r="K1407" s="112"/>
      <c r="L1407" s="112"/>
      <c r="M1407" s="109"/>
    </row>
    <row r="1408" spans="1:13">
      <c r="A1408" s="109"/>
      <c r="B1408" s="113"/>
      <c r="C1408" s="112"/>
      <c r="D1408" s="112"/>
      <c r="E1408" s="114"/>
      <c r="F1408" s="112"/>
      <c r="G1408" s="109"/>
      <c r="I1408" s="112"/>
      <c r="J1408" s="112"/>
      <c r="K1408" s="112"/>
      <c r="L1408" s="112"/>
      <c r="M1408" s="109"/>
    </row>
    <row r="1409" spans="1:13">
      <c r="A1409" s="109"/>
      <c r="B1409" s="113"/>
      <c r="C1409" s="112"/>
      <c r="D1409" s="112"/>
      <c r="E1409" s="114"/>
      <c r="F1409" s="112"/>
      <c r="G1409" s="109"/>
      <c r="I1409" s="112"/>
      <c r="J1409" s="112"/>
      <c r="K1409" s="112"/>
      <c r="L1409" s="112"/>
      <c r="M1409" s="109"/>
    </row>
    <row r="1410" spans="1:13">
      <c r="A1410" s="109"/>
      <c r="B1410" s="113"/>
      <c r="C1410" s="112"/>
      <c r="D1410" s="112"/>
      <c r="E1410" s="114"/>
      <c r="F1410" s="112"/>
      <c r="G1410" s="109"/>
      <c r="I1410" s="112"/>
      <c r="J1410" s="112"/>
      <c r="K1410" s="112"/>
      <c r="L1410" s="112"/>
      <c r="M1410" s="109"/>
    </row>
    <row r="1411" spans="1:13">
      <c r="A1411" s="109"/>
      <c r="B1411" s="113"/>
      <c r="C1411" s="112"/>
      <c r="D1411" s="112"/>
      <c r="E1411" s="114"/>
      <c r="F1411" s="112"/>
      <c r="G1411" s="109"/>
      <c r="I1411" s="112"/>
      <c r="J1411" s="112"/>
      <c r="K1411" s="112"/>
      <c r="L1411" s="112"/>
      <c r="M1411" s="109"/>
    </row>
    <row r="1412" spans="1:13">
      <c r="A1412" s="109"/>
      <c r="B1412" s="113"/>
      <c r="C1412" s="112"/>
      <c r="D1412" s="112"/>
      <c r="E1412" s="114"/>
      <c r="F1412" s="112"/>
      <c r="G1412" s="109"/>
      <c r="I1412" s="112"/>
      <c r="J1412" s="112"/>
      <c r="K1412" s="112"/>
      <c r="L1412" s="112"/>
      <c r="M1412" s="109"/>
    </row>
    <row r="1413" spans="1:13">
      <c r="A1413" s="109"/>
      <c r="B1413" s="113"/>
      <c r="C1413" s="112"/>
      <c r="D1413" s="112"/>
      <c r="E1413" s="114"/>
      <c r="F1413" s="112"/>
      <c r="G1413" s="109"/>
      <c r="I1413" s="112"/>
      <c r="J1413" s="112"/>
      <c r="K1413" s="112"/>
      <c r="L1413" s="112"/>
      <c r="M1413" s="109"/>
    </row>
    <row r="1414" spans="1:13">
      <c r="A1414" s="109"/>
      <c r="B1414" s="113"/>
      <c r="C1414" s="112"/>
      <c r="D1414" s="112"/>
      <c r="E1414" s="114"/>
      <c r="F1414" s="112"/>
      <c r="G1414" s="109"/>
      <c r="I1414" s="112"/>
      <c r="J1414" s="112"/>
      <c r="K1414" s="112"/>
      <c r="L1414" s="112"/>
      <c r="M1414" s="109"/>
    </row>
    <row r="1415" spans="1:13">
      <c r="A1415" s="109"/>
      <c r="B1415" s="113"/>
      <c r="C1415" s="112"/>
      <c r="D1415" s="112"/>
      <c r="E1415" s="114"/>
      <c r="F1415" s="112"/>
      <c r="G1415" s="109"/>
      <c r="I1415" s="112"/>
      <c r="J1415" s="112"/>
      <c r="K1415" s="112"/>
      <c r="L1415" s="112"/>
      <c r="M1415" s="109"/>
    </row>
    <row r="1416" spans="1:13">
      <c r="A1416" s="109"/>
      <c r="B1416" s="113"/>
      <c r="C1416" s="112"/>
      <c r="D1416" s="112"/>
      <c r="E1416" s="114"/>
      <c r="F1416" s="112"/>
      <c r="G1416" s="109"/>
      <c r="I1416" s="112"/>
      <c r="J1416" s="112"/>
      <c r="K1416" s="112"/>
      <c r="L1416" s="112"/>
      <c r="M1416" s="109"/>
    </row>
    <row r="1417" spans="1:13">
      <c r="A1417" s="109"/>
      <c r="B1417" s="113"/>
      <c r="C1417" s="112"/>
      <c r="D1417" s="112"/>
      <c r="E1417" s="114"/>
      <c r="F1417" s="112"/>
      <c r="G1417" s="109"/>
      <c r="I1417" s="112"/>
      <c r="J1417" s="112"/>
      <c r="K1417" s="112"/>
      <c r="L1417" s="112"/>
      <c r="M1417" s="109"/>
    </row>
    <row r="1418" spans="1:13">
      <c r="A1418" s="109"/>
      <c r="B1418" s="113"/>
      <c r="C1418" s="112"/>
      <c r="D1418" s="112"/>
      <c r="E1418" s="114"/>
      <c r="F1418" s="112"/>
      <c r="G1418" s="109"/>
      <c r="I1418" s="112"/>
      <c r="J1418" s="112"/>
      <c r="K1418" s="112"/>
      <c r="L1418" s="112"/>
      <c r="M1418" s="109"/>
    </row>
    <row r="1419" spans="1:13">
      <c r="A1419" s="109"/>
      <c r="B1419" s="113"/>
      <c r="C1419" s="112"/>
      <c r="D1419" s="112"/>
      <c r="E1419" s="114"/>
      <c r="F1419" s="112"/>
      <c r="G1419" s="109"/>
      <c r="I1419" s="112"/>
      <c r="J1419" s="112"/>
      <c r="K1419" s="112"/>
      <c r="L1419" s="112"/>
      <c r="M1419" s="109"/>
    </row>
    <row r="1420" spans="1:13">
      <c r="A1420" s="109"/>
      <c r="B1420" s="113"/>
      <c r="C1420" s="112"/>
      <c r="D1420" s="112"/>
      <c r="E1420" s="114"/>
      <c r="F1420" s="112"/>
      <c r="G1420" s="109"/>
      <c r="I1420" s="112"/>
      <c r="J1420" s="112"/>
      <c r="K1420" s="112"/>
      <c r="L1420" s="112"/>
      <c r="M1420" s="109"/>
    </row>
    <row r="1421" spans="1:13">
      <c r="A1421" s="109"/>
      <c r="B1421" s="113"/>
      <c r="C1421" s="112"/>
      <c r="D1421" s="112"/>
      <c r="E1421" s="114"/>
      <c r="F1421" s="112"/>
      <c r="G1421" s="109"/>
      <c r="I1421" s="112"/>
      <c r="J1421" s="112"/>
      <c r="K1421" s="112"/>
      <c r="L1421" s="112"/>
      <c r="M1421" s="109"/>
    </row>
    <row r="1422" spans="1:13">
      <c r="A1422" s="109"/>
      <c r="B1422" s="113"/>
      <c r="C1422" s="112"/>
      <c r="D1422" s="112"/>
      <c r="E1422" s="114"/>
      <c r="F1422" s="112"/>
      <c r="G1422" s="109"/>
      <c r="I1422" s="112"/>
      <c r="J1422" s="112"/>
      <c r="K1422" s="112"/>
      <c r="L1422" s="112"/>
      <c r="M1422" s="109"/>
    </row>
    <row r="1423" spans="1:13">
      <c r="A1423" s="109"/>
      <c r="B1423" s="113"/>
      <c r="C1423" s="112"/>
      <c r="D1423" s="112"/>
      <c r="E1423" s="114"/>
      <c r="F1423" s="112"/>
      <c r="G1423" s="109"/>
      <c r="I1423" s="112"/>
      <c r="J1423" s="112"/>
      <c r="K1423" s="112"/>
      <c r="L1423" s="112"/>
      <c r="M1423" s="109"/>
    </row>
    <row r="1424" spans="1:13">
      <c r="A1424" s="109"/>
      <c r="B1424" s="113"/>
      <c r="C1424" s="112"/>
      <c r="D1424" s="112"/>
      <c r="E1424" s="114"/>
      <c r="F1424" s="112"/>
      <c r="G1424" s="109"/>
      <c r="I1424" s="112"/>
      <c r="J1424" s="112"/>
      <c r="K1424" s="112"/>
      <c r="L1424" s="112"/>
      <c r="M1424" s="109"/>
    </row>
    <row r="1425" spans="1:13">
      <c r="A1425" s="109"/>
      <c r="B1425" s="113"/>
      <c r="C1425" s="112"/>
      <c r="D1425" s="112"/>
      <c r="E1425" s="114"/>
      <c r="F1425" s="112"/>
      <c r="G1425" s="109"/>
      <c r="I1425" s="112"/>
      <c r="J1425" s="112"/>
      <c r="K1425" s="112"/>
      <c r="L1425" s="112"/>
      <c r="M1425" s="109"/>
    </row>
    <row r="1426" spans="1:13">
      <c r="A1426" s="109"/>
      <c r="B1426" s="113"/>
      <c r="C1426" s="112"/>
      <c r="D1426" s="112"/>
      <c r="E1426" s="114"/>
      <c r="F1426" s="112"/>
      <c r="G1426" s="109"/>
      <c r="I1426" s="112"/>
      <c r="J1426" s="112"/>
      <c r="K1426" s="112"/>
      <c r="L1426" s="112"/>
      <c r="M1426" s="109"/>
    </row>
    <row r="1427" spans="1:13">
      <c r="A1427" s="109"/>
      <c r="B1427" s="113"/>
      <c r="C1427" s="112"/>
      <c r="D1427" s="112"/>
      <c r="E1427" s="114"/>
      <c r="F1427" s="112"/>
      <c r="G1427" s="109"/>
      <c r="I1427" s="112"/>
      <c r="J1427" s="112"/>
      <c r="K1427" s="112"/>
      <c r="L1427" s="112"/>
      <c r="M1427" s="109"/>
    </row>
    <row r="1428" spans="1:13">
      <c r="A1428" s="109"/>
      <c r="B1428" s="113"/>
      <c r="C1428" s="112"/>
      <c r="D1428" s="112"/>
      <c r="E1428" s="114"/>
      <c r="F1428" s="112"/>
      <c r="G1428" s="109"/>
      <c r="I1428" s="112"/>
      <c r="J1428" s="112"/>
      <c r="K1428" s="112"/>
      <c r="L1428" s="112"/>
      <c r="M1428" s="109"/>
    </row>
    <row r="1429" spans="1:13">
      <c r="A1429" s="109"/>
      <c r="B1429" s="113"/>
      <c r="C1429" s="112"/>
      <c r="D1429" s="112"/>
      <c r="E1429" s="114"/>
      <c r="F1429" s="112"/>
      <c r="G1429" s="109"/>
      <c r="I1429" s="112"/>
      <c r="J1429" s="112"/>
      <c r="K1429" s="112"/>
      <c r="L1429" s="112"/>
      <c r="M1429" s="109"/>
    </row>
    <row r="1430" spans="1:13">
      <c r="A1430" s="109"/>
      <c r="B1430" s="113"/>
      <c r="C1430" s="112"/>
      <c r="D1430" s="112"/>
      <c r="E1430" s="114"/>
      <c r="F1430" s="112"/>
      <c r="G1430" s="109"/>
      <c r="I1430" s="112"/>
      <c r="J1430" s="112"/>
      <c r="K1430" s="112"/>
      <c r="L1430" s="112"/>
      <c r="M1430" s="109"/>
    </row>
    <row r="1431" spans="1:13">
      <c r="A1431" s="109"/>
      <c r="B1431" s="113"/>
      <c r="C1431" s="112"/>
      <c r="D1431" s="112"/>
      <c r="E1431" s="114"/>
      <c r="F1431" s="112"/>
      <c r="G1431" s="109"/>
      <c r="I1431" s="112"/>
      <c r="J1431" s="112"/>
      <c r="K1431" s="112"/>
      <c r="L1431" s="112"/>
      <c r="M1431" s="109"/>
    </row>
    <row r="1432" spans="1:13">
      <c r="A1432" s="109"/>
      <c r="B1432" s="113"/>
      <c r="C1432" s="112"/>
      <c r="D1432" s="112"/>
      <c r="E1432" s="114"/>
      <c r="F1432" s="112"/>
      <c r="G1432" s="109"/>
      <c r="I1432" s="112"/>
      <c r="J1432" s="112"/>
      <c r="K1432" s="112"/>
      <c r="L1432" s="112"/>
      <c r="M1432" s="109"/>
    </row>
    <row r="1433" spans="1:13">
      <c r="A1433" s="109"/>
      <c r="B1433" s="113"/>
      <c r="C1433" s="112"/>
      <c r="D1433" s="112"/>
      <c r="E1433" s="114"/>
      <c r="F1433" s="112"/>
      <c r="G1433" s="109"/>
      <c r="I1433" s="112"/>
      <c r="J1433" s="112"/>
      <c r="K1433" s="112"/>
      <c r="L1433" s="112"/>
      <c r="M1433" s="109"/>
    </row>
    <row r="1434" spans="1:13">
      <c r="A1434" s="109"/>
      <c r="B1434" s="113"/>
      <c r="C1434" s="112"/>
      <c r="D1434" s="112"/>
      <c r="E1434" s="114"/>
      <c r="F1434" s="112"/>
      <c r="G1434" s="109"/>
      <c r="I1434" s="112"/>
      <c r="J1434" s="112"/>
      <c r="K1434" s="112"/>
      <c r="L1434" s="112"/>
      <c r="M1434" s="109"/>
    </row>
    <row r="1435" spans="1:13">
      <c r="A1435" s="109"/>
      <c r="B1435" s="113"/>
      <c r="C1435" s="112"/>
      <c r="D1435" s="112"/>
      <c r="E1435" s="114"/>
      <c r="F1435" s="112"/>
      <c r="G1435" s="109"/>
      <c r="I1435" s="112"/>
      <c r="J1435" s="112"/>
      <c r="K1435" s="112"/>
      <c r="L1435" s="112"/>
      <c r="M1435" s="109"/>
    </row>
    <row r="1436" spans="1:13">
      <c r="A1436" s="109"/>
      <c r="B1436" s="113"/>
      <c r="C1436" s="112"/>
      <c r="D1436" s="112"/>
      <c r="E1436" s="114"/>
      <c r="F1436" s="112"/>
      <c r="G1436" s="109"/>
      <c r="I1436" s="112"/>
      <c r="J1436" s="112"/>
      <c r="K1436" s="112"/>
      <c r="L1436" s="112"/>
      <c r="M1436" s="109"/>
    </row>
    <row r="1437" spans="1:13">
      <c r="A1437" s="109"/>
      <c r="B1437" s="113"/>
      <c r="C1437" s="112"/>
      <c r="D1437" s="112"/>
      <c r="E1437" s="114"/>
      <c r="F1437" s="112"/>
      <c r="G1437" s="109"/>
      <c r="I1437" s="112"/>
      <c r="J1437" s="112"/>
      <c r="K1437" s="112"/>
      <c r="L1437" s="112"/>
      <c r="M1437" s="109"/>
    </row>
    <row r="1438" spans="1:13">
      <c r="A1438" s="109"/>
      <c r="B1438" s="113"/>
      <c r="C1438" s="112"/>
      <c r="D1438" s="112"/>
      <c r="E1438" s="114"/>
      <c r="F1438" s="112"/>
      <c r="G1438" s="109"/>
      <c r="I1438" s="112"/>
      <c r="J1438" s="112"/>
      <c r="K1438" s="112"/>
      <c r="L1438" s="112"/>
      <c r="M1438" s="109"/>
    </row>
    <row r="1439" spans="1:13">
      <c r="A1439" s="109"/>
      <c r="B1439" s="113"/>
      <c r="C1439" s="112"/>
      <c r="D1439" s="112"/>
      <c r="E1439" s="114"/>
      <c r="F1439" s="112"/>
      <c r="G1439" s="109"/>
      <c r="I1439" s="112"/>
      <c r="J1439" s="112"/>
      <c r="K1439" s="112"/>
      <c r="L1439" s="112"/>
      <c r="M1439" s="109"/>
    </row>
    <row r="1440" spans="1:13">
      <c r="A1440" s="109"/>
      <c r="B1440" s="113"/>
      <c r="C1440" s="112"/>
      <c r="D1440" s="112"/>
      <c r="E1440" s="114"/>
      <c r="F1440" s="112"/>
      <c r="G1440" s="109"/>
      <c r="I1440" s="112"/>
      <c r="J1440" s="112"/>
      <c r="K1440" s="112"/>
      <c r="L1440" s="112"/>
      <c r="M1440" s="109"/>
    </row>
    <row r="1441" spans="1:13">
      <c r="A1441" s="109"/>
      <c r="B1441" s="113"/>
      <c r="C1441" s="112"/>
      <c r="D1441" s="112"/>
      <c r="E1441" s="114"/>
      <c r="F1441" s="112"/>
      <c r="G1441" s="109"/>
      <c r="I1441" s="112"/>
      <c r="J1441" s="112"/>
      <c r="K1441" s="112"/>
      <c r="L1441" s="112"/>
      <c r="M1441" s="109"/>
    </row>
    <row r="1442" spans="1:13">
      <c r="A1442" s="109"/>
      <c r="B1442" s="113"/>
      <c r="C1442" s="112"/>
      <c r="D1442" s="112"/>
      <c r="E1442" s="114"/>
      <c r="F1442" s="112"/>
      <c r="G1442" s="109"/>
      <c r="I1442" s="112"/>
      <c r="J1442" s="112"/>
      <c r="K1442" s="112"/>
      <c r="L1442" s="112"/>
      <c r="M1442" s="109"/>
    </row>
    <row r="1443" spans="1:13">
      <c r="A1443" s="109"/>
      <c r="B1443" s="113"/>
      <c r="C1443" s="112"/>
      <c r="D1443" s="112"/>
      <c r="E1443" s="114"/>
      <c r="F1443" s="112"/>
      <c r="G1443" s="109"/>
      <c r="I1443" s="112"/>
      <c r="J1443" s="112"/>
      <c r="K1443" s="112"/>
      <c r="L1443" s="112"/>
      <c r="M1443" s="109"/>
    </row>
    <row r="1444" spans="1:13">
      <c r="A1444" s="109"/>
      <c r="B1444" s="113"/>
      <c r="C1444" s="112"/>
      <c r="D1444" s="112"/>
      <c r="E1444" s="114"/>
      <c r="F1444" s="112"/>
      <c r="G1444" s="109"/>
      <c r="I1444" s="112"/>
      <c r="J1444" s="112"/>
      <c r="K1444" s="112"/>
      <c r="L1444" s="112"/>
      <c r="M1444" s="109"/>
    </row>
    <row r="1445" spans="1:13">
      <c r="A1445" s="109"/>
      <c r="B1445" s="113"/>
      <c r="C1445" s="112"/>
      <c r="D1445" s="112"/>
      <c r="E1445" s="114"/>
      <c r="F1445" s="112"/>
      <c r="G1445" s="109"/>
      <c r="I1445" s="112"/>
      <c r="J1445" s="112"/>
      <c r="K1445" s="112"/>
      <c r="L1445" s="112"/>
      <c r="M1445" s="109"/>
    </row>
    <row r="1446" spans="1:13">
      <c r="A1446" s="109"/>
      <c r="B1446" s="113"/>
      <c r="C1446" s="112"/>
      <c r="D1446" s="112"/>
      <c r="E1446" s="114"/>
      <c r="F1446" s="112"/>
      <c r="G1446" s="109"/>
      <c r="I1446" s="112"/>
      <c r="J1446" s="112"/>
      <c r="K1446" s="112"/>
      <c r="L1446" s="112"/>
      <c r="M1446" s="109"/>
    </row>
    <row r="1447" spans="1:13">
      <c r="A1447" s="109"/>
      <c r="B1447" s="113"/>
      <c r="C1447" s="112"/>
      <c r="D1447" s="112"/>
      <c r="E1447" s="114"/>
      <c r="F1447" s="112"/>
      <c r="G1447" s="109"/>
      <c r="I1447" s="112"/>
      <c r="J1447" s="112"/>
      <c r="K1447" s="112"/>
      <c r="L1447" s="112"/>
      <c r="M1447" s="109"/>
    </row>
    <row r="1448" spans="1:13">
      <c r="A1448" s="109"/>
      <c r="B1448" s="113"/>
      <c r="C1448" s="112"/>
      <c r="D1448" s="112"/>
      <c r="E1448" s="114"/>
      <c r="F1448" s="112"/>
      <c r="G1448" s="109"/>
      <c r="I1448" s="112"/>
      <c r="J1448" s="112"/>
      <c r="K1448" s="112"/>
      <c r="L1448" s="112"/>
      <c r="M1448" s="109"/>
    </row>
    <row r="1449" spans="1:13">
      <c r="A1449" s="109"/>
      <c r="B1449" s="113"/>
      <c r="C1449" s="112"/>
      <c r="D1449" s="112"/>
      <c r="E1449" s="114"/>
      <c r="F1449" s="112"/>
      <c r="G1449" s="109"/>
      <c r="I1449" s="112"/>
      <c r="J1449" s="112"/>
      <c r="K1449" s="112"/>
      <c r="L1449" s="112"/>
      <c r="M1449" s="109"/>
    </row>
    <row r="1450" spans="1:13">
      <c r="A1450" s="109"/>
      <c r="B1450" s="113"/>
      <c r="C1450" s="112"/>
      <c r="D1450" s="112"/>
      <c r="E1450" s="114"/>
      <c r="F1450" s="112"/>
      <c r="G1450" s="109"/>
      <c r="I1450" s="112"/>
      <c r="J1450" s="112"/>
      <c r="K1450" s="112"/>
      <c r="L1450" s="112"/>
      <c r="M1450" s="109"/>
    </row>
    <row r="1451" spans="1:13">
      <c r="A1451" s="109"/>
      <c r="B1451" s="113"/>
      <c r="C1451" s="112"/>
      <c r="D1451" s="112"/>
      <c r="E1451" s="114"/>
      <c r="F1451" s="112"/>
      <c r="G1451" s="109"/>
      <c r="I1451" s="112"/>
      <c r="J1451" s="112"/>
      <c r="K1451" s="112"/>
      <c r="L1451" s="112"/>
      <c r="M1451" s="109"/>
    </row>
    <row r="1452" spans="1:13">
      <c r="A1452" s="109"/>
      <c r="B1452" s="113"/>
      <c r="C1452" s="112"/>
      <c r="D1452" s="112"/>
      <c r="E1452" s="114"/>
      <c r="F1452" s="112"/>
      <c r="G1452" s="109"/>
      <c r="I1452" s="112"/>
      <c r="J1452" s="112"/>
      <c r="K1452" s="112"/>
      <c r="L1452" s="112"/>
      <c r="M1452" s="109"/>
    </row>
    <row r="1453" spans="1:13">
      <c r="A1453" s="109"/>
      <c r="B1453" s="113"/>
      <c r="C1453" s="112"/>
      <c r="D1453" s="112"/>
      <c r="E1453" s="114"/>
      <c r="F1453" s="112"/>
      <c r="G1453" s="109"/>
      <c r="I1453" s="112"/>
      <c r="J1453" s="112"/>
      <c r="K1453" s="112"/>
      <c r="L1453" s="112"/>
      <c r="M1453" s="109"/>
    </row>
    <row r="1454" spans="1:13">
      <c r="A1454" s="109"/>
      <c r="B1454" s="113"/>
      <c r="C1454" s="112"/>
      <c r="D1454" s="112"/>
      <c r="E1454" s="114"/>
      <c r="F1454" s="112"/>
      <c r="G1454" s="109"/>
      <c r="I1454" s="112"/>
      <c r="J1454" s="112"/>
      <c r="K1454" s="112"/>
      <c r="L1454" s="112"/>
      <c r="M1454" s="109"/>
    </row>
    <row r="1455" spans="1:13">
      <c r="A1455" s="109"/>
      <c r="B1455" s="113"/>
      <c r="C1455" s="112"/>
      <c r="D1455" s="112"/>
      <c r="E1455" s="114"/>
      <c r="F1455" s="112"/>
      <c r="G1455" s="109"/>
      <c r="I1455" s="112"/>
      <c r="J1455" s="112"/>
      <c r="K1455" s="112"/>
      <c r="L1455" s="112"/>
      <c r="M1455" s="109"/>
    </row>
    <row r="1456" spans="1:13">
      <c r="A1456" s="109"/>
      <c r="B1456" s="113"/>
      <c r="C1456" s="112"/>
      <c r="D1456" s="112"/>
      <c r="E1456" s="114"/>
      <c r="F1456" s="112"/>
      <c r="G1456" s="109"/>
      <c r="I1456" s="112"/>
      <c r="J1456" s="112"/>
      <c r="K1456" s="112"/>
      <c r="L1456" s="112"/>
      <c r="M1456" s="109"/>
    </row>
    <row r="1457" spans="1:13">
      <c r="A1457" s="109"/>
      <c r="B1457" s="113"/>
      <c r="C1457" s="112"/>
      <c r="D1457" s="112"/>
      <c r="E1457" s="114"/>
      <c r="F1457" s="112"/>
      <c r="G1457" s="109"/>
      <c r="I1457" s="112"/>
      <c r="J1457" s="112"/>
      <c r="K1457" s="112"/>
      <c r="L1457" s="112"/>
      <c r="M1457" s="109"/>
    </row>
    <row r="1458" spans="1:13">
      <c r="A1458" s="109"/>
      <c r="B1458" s="113"/>
      <c r="C1458" s="112"/>
      <c r="D1458" s="112"/>
      <c r="E1458" s="114"/>
      <c r="F1458" s="112"/>
      <c r="G1458" s="109"/>
      <c r="I1458" s="112"/>
      <c r="J1458" s="112"/>
      <c r="K1458" s="112"/>
      <c r="L1458" s="112"/>
      <c r="M1458" s="109"/>
    </row>
    <row r="1459" spans="1:13">
      <c r="A1459" s="109"/>
      <c r="B1459" s="113"/>
      <c r="C1459" s="112"/>
      <c r="D1459" s="112"/>
      <c r="E1459" s="114"/>
      <c r="F1459" s="112"/>
      <c r="G1459" s="109"/>
      <c r="I1459" s="112"/>
      <c r="J1459" s="112"/>
      <c r="K1459" s="112"/>
      <c r="L1459" s="112"/>
      <c r="M1459" s="109"/>
    </row>
    <row r="1460" spans="1:13">
      <c r="A1460" s="109"/>
      <c r="B1460" s="113"/>
      <c r="C1460" s="112"/>
      <c r="D1460" s="112"/>
      <c r="E1460" s="114"/>
      <c r="F1460" s="112"/>
      <c r="G1460" s="109"/>
      <c r="I1460" s="112"/>
      <c r="J1460" s="112"/>
      <c r="K1460" s="112"/>
      <c r="L1460" s="112"/>
      <c r="M1460" s="109"/>
    </row>
    <row r="1461" spans="1:13">
      <c r="A1461" s="109"/>
      <c r="B1461" s="113"/>
      <c r="C1461" s="112"/>
      <c r="D1461" s="112"/>
      <c r="E1461" s="114"/>
      <c r="F1461" s="112"/>
      <c r="G1461" s="109"/>
      <c r="I1461" s="112"/>
      <c r="J1461" s="112"/>
      <c r="K1461" s="112"/>
      <c r="L1461" s="112"/>
      <c r="M1461" s="109"/>
    </row>
    <row r="1462" spans="1:13">
      <c r="A1462" s="109"/>
      <c r="B1462" s="113"/>
      <c r="C1462" s="112"/>
      <c r="D1462" s="112"/>
      <c r="E1462" s="114"/>
      <c r="F1462" s="112"/>
      <c r="G1462" s="109"/>
      <c r="I1462" s="112"/>
      <c r="J1462" s="112"/>
      <c r="K1462" s="112"/>
      <c r="L1462" s="112"/>
      <c r="M1462" s="109"/>
    </row>
    <row r="1463" spans="1:13">
      <c r="A1463" s="109"/>
      <c r="B1463" s="113"/>
      <c r="C1463" s="112"/>
      <c r="D1463" s="112"/>
      <c r="E1463" s="114"/>
      <c r="F1463" s="112"/>
      <c r="G1463" s="109"/>
      <c r="I1463" s="112"/>
      <c r="J1463" s="112"/>
      <c r="K1463" s="112"/>
      <c r="L1463" s="112"/>
      <c r="M1463" s="109"/>
    </row>
    <row r="1464" spans="1:13">
      <c r="A1464" s="109"/>
      <c r="B1464" s="113"/>
      <c r="C1464" s="112"/>
      <c r="D1464" s="112"/>
      <c r="E1464" s="114"/>
      <c r="F1464" s="112"/>
      <c r="G1464" s="109"/>
      <c r="I1464" s="112"/>
      <c r="J1464" s="112"/>
      <c r="K1464" s="112"/>
      <c r="L1464" s="112"/>
      <c r="M1464" s="109"/>
    </row>
    <row r="1465" spans="1:13">
      <c r="A1465" s="109"/>
      <c r="B1465" s="113"/>
      <c r="C1465" s="112"/>
      <c r="D1465" s="112"/>
      <c r="E1465" s="114"/>
      <c r="F1465" s="112"/>
      <c r="G1465" s="109"/>
      <c r="I1465" s="112"/>
      <c r="J1465" s="112"/>
      <c r="K1465" s="112"/>
      <c r="L1465" s="112"/>
      <c r="M1465" s="109"/>
    </row>
    <row r="1466" spans="1:13">
      <c r="A1466" s="109"/>
      <c r="B1466" s="113"/>
      <c r="C1466" s="112"/>
      <c r="D1466" s="112"/>
      <c r="E1466" s="114"/>
      <c r="F1466" s="112"/>
      <c r="G1466" s="109"/>
      <c r="I1466" s="112"/>
      <c r="J1466" s="112"/>
      <c r="K1466" s="112"/>
      <c r="L1466" s="112"/>
      <c r="M1466" s="109"/>
    </row>
    <row r="1467" spans="1:13">
      <c r="A1467" s="109"/>
      <c r="B1467" s="113"/>
      <c r="C1467" s="112"/>
      <c r="D1467" s="112"/>
      <c r="E1467" s="114"/>
      <c r="F1467" s="112"/>
      <c r="G1467" s="109"/>
      <c r="I1467" s="112"/>
      <c r="J1467" s="112"/>
      <c r="K1467" s="112"/>
      <c r="L1467" s="112"/>
      <c r="M1467" s="109"/>
    </row>
    <row r="1468" spans="1:13">
      <c r="A1468" s="109"/>
      <c r="B1468" s="113"/>
      <c r="C1468" s="112"/>
      <c r="D1468" s="112"/>
      <c r="E1468" s="114"/>
      <c r="F1468" s="112"/>
      <c r="G1468" s="109"/>
      <c r="I1468" s="112"/>
      <c r="J1468" s="112"/>
      <c r="K1468" s="112"/>
      <c r="L1468" s="112"/>
      <c r="M1468" s="109"/>
    </row>
    <row r="1469" spans="1:13">
      <c r="A1469" s="109"/>
      <c r="B1469" s="113"/>
      <c r="C1469" s="112"/>
      <c r="D1469" s="112"/>
      <c r="E1469" s="114"/>
      <c r="F1469" s="112"/>
      <c r="G1469" s="109"/>
      <c r="I1469" s="112"/>
      <c r="J1469" s="112"/>
      <c r="K1469" s="112"/>
      <c r="L1469" s="112"/>
      <c r="M1469" s="109"/>
    </row>
    <row r="1470" spans="1:13">
      <c r="A1470" s="109"/>
      <c r="B1470" s="113"/>
      <c r="C1470" s="112"/>
      <c r="D1470" s="112"/>
      <c r="E1470" s="114"/>
      <c r="F1470" s="112"/>
      <c r="G1470" s="109"/>
      <c r="I1470" s="112"/>
      <c r="J1470" s="112"/>
      <c r="K1470" s="112"/>
      <c r="L1470" s="112"/>
      <c r="M1470" s="109"/>
    </row>
    <row r="1471" spans="1:13">
      <c r="A1471" s="109"/>
      <c r="B1471" s="113"/>
      <c r="C1471" s="112"/>
      <c r="D1471" s="112"/>
      <c r="E1471" s="114"/>
      <c r="F1471" s="112"/>
      <c r="G1471" s="109"/>
      <c r="I1471" s="112"/>
      <c r="J1471" s="112"/>
      <c r="K1471" s="112"/>
      <c r="L1471" s="112"/>
    </row>
    <row r="1472" spans="1:13">
      <c r="D1472" s="112"/>
      <c r="E1472" s="114"/>
      <c r="F1472" s="112"/>
      <c r="G1472" s="109"/>
      <c r="I1472" s="112"/>
      <c r="J1472" s="112"/>
      <c r="K1472" s="112"/>
      <c r="L1472" s="112"/>
    </row>
    <row r="1473" spans="4:12">
      <c r="D1473" s="112"/>
      <c r="E1473" s="114"/>
      <c r="F1473" s="112"/>
      <c r="G1473" s="109"/>
      <c r="I1473" s="112"/>
      <c r="J1473" s="112"/>
      <c r="K1473" s="112"/>
      <c r="L1473" s="112"/>
    </row>
    <row r="1474" spans="4:12">
      <c r="D1474" s="112"/>
      <c r="E1474" s="114"/>
      <c r="F1474" s="112"/>
      <c r="G1474" s="109"/>
      <c r="I1474" s="112"/>
      <c r="J1474" s="112"/>
      <c r="K1474" s="112"/>
      <c r="L1474" s="112"/>
    </row>
  </sheetData>
  <autoFilter ref="A7:M604" xr:uid="{83B2A931-60FB-41E6-AEA3-0B52D327F2CB}"/>
  <mergeCells count="15">
    <mergeCell ref="A606:L606"/>
    <mergeCell ref="A1:L1"/>
    <mergeCell ref="A2:L2"/>
    <mergeCell ref="A3:L3"/>
    <mergeCell ref="A4:L4"/>
    <mergeCell ref="A5:L5"/>
    <mergeCell ref="D6:D7"/>
    <mergeCell ref="E6:E7"/>
    <mergeCell ref="A601:B601"/>
    <mergeCell ref="F6:F7"/>
    <mergeCell ref="I6:L6"/>
    <mergeCell ref="A6:A7"/>
    <mergeCell ref="B6:B7"/>
    <mergeCell ref="C6:C7"/>
    <mergeCell ref="G6:H6"/>
  </mergeCells>
  <printOptions horizontalCentered="1"/>
  <pageMargins left="0.19685039370078741" right="0.19685039370078741" top="0.39370078740157483" bottom="0.39370078740157483" header="0" footer="0"/>
  <pageSetup paperSize="9" scale="67" firstPageNumber="7" orientation="landscape" useFirstPageNumber="1" r:id="rId1"/>
  <headerFooter>
    <oddHeader>&amp;CPágina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8D8-F05B-4927-A2E1-1A7D7876D9AB}">
  <sheetPr>
    <tabColor theme="1"/>
  </sheetPr>
  <dimension ref="A1:Z240"/>
  <sheetViews>
    <sheetView showGridLines="0" zoomScale="90" zoomScaleNormal="90" zoomScaleSheetLayoutView="80" workbookViewId="0">
      <selection activeCell="E111" sqref="E111"/>
    </sheetView>
  </sheetViews>
  <sheetFormatPr baseColWidth="10" defaultColWidth="13.5546875" defaultRowHeight="13.8"/>
  <cols>
    <col min="1" max="1" width="18.109375" style="486" customWidth="1"/>
    <col min="2" max="2" width="32.77734375" style="486" customWidth="1"/>
    <col min="3" max="3" width="18.21875" style="494" bestFit="1" customWidth="1"/>
    <col min="4" max="4" width="7.6640625" style="480" bestFit="1" customWidth="1"/>
    <col min="5" max="5" width="32.77734375" style="440" customWidth="1"/>
    <col min="6" max="6" width="8" style="414" customWidth="1"/>
    <col min="7" max="7" width="35.5546875" style="414" customWidth="1"/>
    <col min="8" max="8" width="14.88671875" style="414" bestFit="1" customWidth="1"/>
    <col min="9" max="9" width="10.44140625" style="414" hidden="1" customWidth="1"/>
    <col min="10" max="10" width="14.88671875" style="414" bestFit="1" customWidth="1"/>
    <col min="11" max="11" width="15.44140625" style="414" hidden="1" customWidth="1"/>
    <col min="12" max="12" width="13.77734375" style="414" hidden="1" customWidth="1"/>
    <col min="13" max="13" width="13.21875" style="414" bestFit="1" customWidth="1"/>
    <col min="14" max="14" width="17.109375" style="414" bestFit="1" customWidth="1"/>
    <col min="15" max="15" width="14.33203125" style="414" bestFit="1" customWidth="1"/>
    <col min="16" max="26" width="9.44140625" style="414" customWidth="1"/>
    <col min="27" max="16384" width="13.5546875" style="414"/>
  </cols>
  <sheetData>
    <row r="1" spans="1:26" ht="15.6">
      <c r="A1" s="647" t="s">
        <v>583</v>
      </c>
      <c r="B1" s="647"/>
      <c r="C1" s="647"/>
      <c r="D1" s="647"/>
      <c r="E1" s="647"/>
      <c r="F1" s="647"/>
      <c r="G1" s="647"/>
      <c r="H1" s="647"/>
      <c r="I1" s="647"/>
      <c r="J1" s="647"/>
      <c r="K1" s="647"/>
      <c r="L1" s="647"/>
      <c r="M1" s="415"/>
      <c r="N1" s="415"/>
      <c r="O1" s="415"/>
      <c r="P1" s="415"/>
      <c r="Q1" s="415"/>
      <c r="R1" s="415"/>
      <c r="S1" s="415"/>
      <c r="T1" s="415"/>
      <c r="U1" s="415"/>
      <c r="V1" s="415"/>
      <c r="W1" s="415"/>
      <c r="X1" s="415"/>
      <c r="Y1" s="415"/>
      <c r="Z1" s="415"/>
    </row>
    <row r="2" spans="1:26" ht="15.6">
      <c r="A2" s="647" t="s">
        <v>943</v>
      </c>
      <c r="B2" s="647"/>
      <c r="C2" s="647"/>
      <c r="D2" s="647"/>
      <c r="E2" s="647"/>
      <c r="F2" s="647"/>
      <c r="G2" s="647"/>
      <c r="H2" s="647"/>
      <c r="I2" s="647"/>
      <c r="J2" s="647"/>
      <c r="K2" s="647"/>
      <c r="L2" s="647"/>
      <c r="M2" s="415"/>
      <c r="N2" s="415"/>
      <c r="O2" s="415"/>
      <c r="P2" s="415"/>
      <c r="Q2" s="415"/>
      <c r="R2" s="415"/>
      <c r="S2" s="415"/>
      <c r="T2" s="415"/>
      <c r="U2" s="415"/>
      <c r="V2" s="415"/>
      <c r="W2" s="415"/>
      <c r="X2" s="415"/>
      <c r="Y2" s="415"/>
      <c r="Z2" s="415"/>
    </row>
    <row r="3" spans="1:26" ht="15.6">
      <c r="A3" s="647" t="s">
        <v>944</v>
      </c>
      <c r="B3" s="647"/>
      <c r="C3" s="647"/>
      <c r="D3" s="647"/>
      <c r="E3" s="647"/>
      <c r="F3" s="647"/>
      <c r="G3" s="647"/>
      <c r="H3" s="647"/>
      <c r="I3" s="647"/>
      <c r="J3" s="647"/>
      <c r="K3" s="647"/>
      <c r="L3" s="647"/>
      <c r="M3" s="415"/>
      <c r="N3" s="415"/>
      <c r="O3" s="415"/>
      <c r="P3" s="415"/>
      <c r="Q3" s="415"/>
      <c r="R3" s="415"/>
      <c r="S3" s="415"/>
      <c r="T3" s="415"/>
      <c r="U3" s="415"/>
      <c r="V3" s="415"/>
      <c r="W3" s="415"/>
      <c r="X3" s="415"/>
      <c r="Y3" s="415"/>
      <c r="Z3" s="415"/>
    </row>
    <row r="4" spans="1:26" ht="15.6">
      <c r="A4" s="648" t="s">
        <v>945</v>
      </c>
      <c r="B4" s="648"/>
      <c r="C4" s="648"/>
      <c r="D4" s="648"/>
      <c r="E4" s="648"/>
      <c r="F4" s="648"/>
      <c r="G4" s="648"/>
      <c r="H4" s="648"/>
      <c r="I4" s="648"/>
      <c r="J4" s="648"/>
      <c r="K4" s="648"/>
      <c r="L4" s="648"/>
      <c r="M4" s="415"/>
      <c r="N4" s="415"/>
      <c r="O4" s="415"/>
      <c r="P4" s="415"/>
      <c r="Q4" s="415"/>
      <c r="R4" s="415"/>
      <c r="S4" s="415"/>
      <c r="T4" s="415"/>
      <c r="U4" s="415"/>
      <c r="V4" s="415"/>
      <c r="W4" s="415"/>
      <c r="X4" s="415"/>
      <c r="Y4" s="415"/>
      <c r="Z4" s="415"/>
    </row>
    <row r="5" spans="1:26">
      <c r="A5" s="649"/>
      <c r="B5" s="650"/>
      <c r="C5" s="650"/>
      <c r="D5" s="650"/>
      <c r="E5" s="650"/>
      <c r="F5" s="650"/>
      <c r="G5" s="650"/>
      <c r="H5" s="650"/>
      <c r="I5" s="415"/>
      <c r="J5" s="415"/>
      <c r="K5" s="415"/>
      <c r="L5" s="415"/>
      <c r="M5" s="415"/>
      <c r="N5" s="415"/>
      <c r="O5" s="415"/>
      <c r="P5" s="415"/>
      <c r="Q5" s="415"/>
      <c r="R5" s="415"/>
      <c r="S5" s="415"/>
      <c r="T5" s="415"/>
      <c r="U5" s="415"/>
      <c r="V5" s="415"/>
      <c r="W5" s="415"/>
      <c r="X5" s="415"/>
      <c r="Y5" s="415"/>
      <c r="Z5" s="415"/>
    </row>
    <row r="6" spans="1:26">
      <c r="A6" s="642" t="s">
        <v>946</v>
      </c>
      <c r="B6" s="642" t="s">
        <v>947</v>
      </c>
      <c r="C6" s="644" t="s">
        <v>16</v>
      </c>
      <c r="D6" s="641" t="s">
        <v>948</v>
      </c>
      <c r="E6" s="641"/>
      <c r="F6" s="641" t="s">
        <v>949</v>
      </c>
      <c r="G6" s="641"/>
      <c r="H6" s="646"/>
      <c r="I6" s="635" t="s">
        <v>573</v>
      </c>
      <c r="J6" s="636"/>
      <c r="K6" s="636"/>
      <c r="L6" s="636"/>
      <c r="M6" s="415"/>
      <c r="N6" s="415"/>
      <c r="O6" s="415"/>
      <c r="P6" s="415"/>
      <c r="Q6" s="415"/>
      <c r="R6" s="415"/>
      <c r="S6" s="415"/>
      <c r="T6" s="415"/>
      <c r="U6" s="415"/>
      <c r="V6" s="415"/>
      <c r="W6" s="415"/>
      <c r="X6" s="415"/>
      <c r="Y6" s="415"/>
      <c r="Z6" s="415"/>
    </row>
    <row r="7" spans="1:26" ht="27.6">
      <c r="A7" s="643"/>
      <c r="B7" s="643"/>
      <c r="C7" s="645"/>
      <c r="D7" s="641"/>
      <c r="E7" s="641"/>
      <c r="F7" s="640" t="s">
        <v>950</v>
      </c>
      <c r="G7" s="640"/>
      <c r="H7" s="416" t="s">
        <v>572</v>
      </c>
      <c r="I7" s="469" t="s">
        <v>574</v>
      </c>
      <c r="J7" s="469" t="s">
        <v>575</v>
      </c>
      <c r="K7" s="470" t="s">
        <v>485</v>
      </c>
      <c r="L7" s="470" t="s">
        <v>486</v>
      </c>
      <c r="M7" s="415"/>
      <c r="N7" s="415"/>
      <c r="O7" s="415"/>
      <c r="P7" s="415"/>
      <c r="Q7" s="415"/>
      <c r="R7" s="415"/>
      <c r="S7" s="415"/>
      <c r="T7" s="415"/>
      <c r="U7" s="415"/>
      <c r="V7" s="415"/>
      <c r="W7" s="415"/>
      <c r="X7" s="415"/>
      <c r="Y7" s="415"/>
      <c r="Z7" s="415"/>
    </row>
    <row r="8" spans="1:26" ht="26.4">
      <c r="A8" s="483" t="s">
        <v>301</v>
      </c>
      <c r="B8" s="483" t="s">
        <v>1013</v>
      </c>
      <c r="C8" s="488">
        <f>+'Cuadro 1 OyA'!C318</f>
        <v>138559280.86000001</v>
      </c>
      <c r="D8" s="536" t="s">
        <v>1020</v>
      </c>
      <c r="E8" s="472" t="s">
        <v>394</v>
      </c>
      <c r="F8" s="537" t="s">
        <v>219</v>
      </c>
      <c r="G8" s="537" t="s">
        <v>1015</v>
      </c>
      <c r="H8" s="538">
        <f>SUM(I8:J8)</f>
        <v>88564375.010000005</v>
      </c>
      <c r="I8" s="538"/>
      <c r="J8" s="538">
        <v>88564375.010000005</v>
      </c>
      <c r="K8" s="471"/>
      <c r="L8" s="468"/>
      <c r="M8" s="415"/>
      <c r="N8" s="415"/>
      <c r="O8" s="415"/>
      <c r="P8" s="415"/>
      <c r="Q8" s="415"/>
      <c r="R8" s="415"/>
      <c r="S8" s="415"/>
      <c r="T8" s="415"/>
      <c r="U8" s="415"/>
      <c r="V8" s="415"/>
      <c r="W8" s="415"/>
      <c r="X8" s="415"/>
      <c r="Y8" s="415"/>
      <c r="Z8" s="415"/>
    </row>
    <row r="9" spans="1:26" ht="26.4" hidden="1">
      <c r="A9" s="483"/>
      <c r="B9" s="483"/>
      <c r="C9" s="489"/>
      <c r="D9" s="536" t="s">
        <v>1025</v>
      </c>
      <c r="E9" s="472" t="s">
        <v>898</v>
      </c>
      <c r="F9" s="537" t="s">
        <v>222</v>
      </c>
      <c r="G9" s="537" t="s">
        <v>223</v>
      </c>
      <c r="H9" s="538">
        <f t="shared" ref="H9:H11" si="0">SUM(I9:J9)</f>
        <v>0</v>
      </c>
      <c r="I9" s="539"/>
      <c r="J9" s="538"/>
      <c r="K9" s="471"/>
      <c r="L9" s="468"/>
      <c r="M9" s="415"/>
      <c r="N9" s="415"/>
      <c r="O9" s="415"/>
      <c r="P9" s="415"/>
      <c r="Q9" s="415"/>
      <c r="R9" s="415"/>
      <c r="S9" s="415"/>
      <c r="T9" s="415"/>
      <c r="U9" s="415"/>
      <c r="V9" s="415"/>
      <c r="W9" s="415"/>
      <c r="X9" s="415"/>
      <c r="Y9" s="415"/>
      <c r="Z9" s="415"/>
    </row>
    <row r="10" spans="1:26" ht="26.4">
      <c r="A10" s="483"/>
      <c r="B10" s="483"/>
      <c r="C10" s="489"/>
      <c r="D10" s="536" t="s">
        <v>609</v>
      </c>
      <c r="E10" s="472" t="s">
        <v>535</v>
      </c>
      <c r="F10" s="537" t="s">
        <v>186</v>
      </c>
      <c r="G10" s="537" t="s">
        <v>206</v>
      </c>
      <c r="H10" s="538">
        <f t="shared" si="0"/>
        <v>25000000</v>
      </c>
      <c r="I10" s="538"/>
      <c r="J10" s="538">
        <v>25000000</v>
      </c>
      <c r="K10" s="471"/>
      <c r="L10" s="468"/>
      <c r="M10" s="415"/>
      <c r="N10" s="415"/>
      <c r="O10" s="415"/>
      <c r="P10" s="415"/>
      <c r="Q10" s="415"/>
      <c r="R10" s="415"/>
      <c r="S10" s="415"/>
      <c r="T10" s="415"/>
      <c r="U10" s="415"/>
      <c r="V10" s="415"/>
      <c r="W10" s="415"/>
      <c r="X10" s="415"/>
      <c r="Y10" s="415"/>
      <c r="Z10" s="415"/>
    </row>
    <row r="11" spans="1:26" ht="26.4">
      <c r="A11" s="483"/>
      <c r="B11" s="483"/>
      <c r="C11" s="489"/>
      <c r="D11" s="474" t="s">
        <v>960</v>
      </c>
      <c r="E11" s="472" t="s">
        <v>959</v>
      </c>
      <c r="F11" s="418" t="s">
        <v>186</v>
      </c>
      <c r="G11" s="418" t="s">
        <v>206</v>
      </c>
      <c r="H11" s="419">
        <f t="shared" si="0"/>
        <v>24994905.850000001</v>
      </c>
      <c r="I11" s="419"/>
      <c r="J11" s="419">
        <v>24994905.850000001</v>
      </c>
      <c r="K11" s="471"/>
      <c r="L11" s="468"/>
      <c r="M11" s="415"/>
      <c r="N11" s="415"/>
      <c r="O11" s="415"/>
      <c r="P11" s="415"/>
      <c r="Q11" s="415"/>
      <c r="R11" s="415"/>
      <c r="S11" s="415"/>
      <c r="T11" s="415"/>
      <c r="U11" s="415"/>
      <c r="V11" s="415"/>
      <c r="W11" s="415"/>
      <c r="X11" s="415"/>
      <c r="Y11" s="415"/>
      <c r="Z11" s="415"/>
    </row>
    <row r="12" spans="1:26" ht="26.4" hidden="1">
      <c r="A12" s="483"/>
      <c r="B12" s="483"/>
      <c r="C12" s="489"/>
      <c r="D12" s="474"/>
      <c r="E12" s="472"/>
      <c r="F12" s="418" t="s">
        <v>102</v>
      </c>
      <c r="G12" s="418" t="s">
        <v>1014</v>
      </c>
      <c r="H12" s="419">
        <f t="shared" ref="H12:H19" si="1">SUM(I12:J12)</f>
        <v>0</v>
      </c>
      <c r="I12" s="419"/>
      <c r="J12" s="419"/>
      <c r="K12" s="471"/>
      <c r="L12" s="468"/>
      <c r="M12" s="415"/>
      <c r="N12" s="415"/>
      <c r="O12" s="415"/>
      <c r="P12" s="415"/>
      <c r="Q12" s="415"/>
      <c r="R12" s="415"/>
      <c r="S12" s="415"/>
      <c r="T12" s="415"/>
      <c r="U12" s="415"/>
      <c r="V12" s="415"/>
      <c r="W12" s="415"/>
      <c r="X12" s="415"/>
      <c r="Y12" s="415"/>
      <c r="Z12" s="415"/>
    </row>
    <row r="13" spans="1:26" ht="26.4" hidden="1">
      <c r="A13" s="483"/>
      <c r="B13" s="483"/>
      <c r="C13" s="489"/>
      <c r="D13" s="474" t="s">
        <v>610</v>
      </c>
      <c r="E13" s="472" t="s">
        <v>738</v>
      </c>
      <c r="F13" s="418" t="s">
        <v>48</v>
      </c>
      <c r="G13" s="418" t="s">
        <v>49</v>
      </c>
      <c r="H13" s="419">
        <f t="shared" si="1"/>
        <v>0</v>
      </c>
      <c r="I13" s="419"/>
      <c r="J13" s="419"/>
      <c r="K13" s="471"/>
      <c r="L13" s="468"/>
      <c r="M13" s="415"/>
      <c r="N13" s="415"/>
      <c r="O13" s="415"/>
      <c r="P13" s="415"/>
      <c r="Q13" s="415"/>
      <c r="R13" s="415"/>
      <c r="S13" s="415"/>
      <c r="T13" s="415"/>
      <c r="U13" s="415"/>
      <c r="V13" s="415"/>
      <c r="W13" s="415"/>
      <c r="X13" s="415"/>
      <c r="Y13" s="415"/>
      <c r="Z13" s="415"/>
    </row>
    <row r="14" spans="1:26" ht="26.4" hidden="1">
      <c r="A14" s="483"/>
      <c r="B14" s="483"/>
      <c r="C14" s="489"/>
      <c r="D14" s="474"/>
      <c r="E14" s="472"/>
      <c r="F14" s="418" t="s">
        <v>102</v>
      </c>
      <c r="G14" s="418" t="s">
        <v>1014</v>
      </c>
      <c r="H14" s="419">
        <f t="shared" si="1"/>
        <v>0</v>
      </c>
      <c r="I14" s="419"/>
      <c r="J14" s="419"/>
      <c r="K14" s="471"/>
      <c r="L14" s="468"/>
      <c r="M14" s="415"/>
      <c r="N14" s="415"/>
      <c r="O14" s="415"/>
      <c r="P14" s="415"/>
      <c r="Q14" s="415"/>
      <c r="R14" s="415"/>
      <c r="S14" s="415"/>
      <c r="T14" s="415"/>
      <c r="U14" s="415"/>
      <c r="V14" s="415"/>
      <c r="W14" s="415"/>
      <c r="X14" s="415"/>
      <c r="Y14" s="415"/>
      <c r="Z14" s="415"/>
    </row>
    <row r="15" spans="1:26" ht="26.4" hidden="1">
      <c r="A15" s="483"/>
      <c r="B15" s="483"/>
      <c r="C15" s="489"/>
      <c r="D15" s="474" t="s">
        <v>534</v>
      </c>
      <c r="E15" s="472" t="s">
        <v>764</v>
      </c>
      <c r="F15" s="418" t="s">
        <v>102</v>
      </c>
      <c r="G15" s="418" t="s">
        <v>1014</v>
      </c>
      <c r="H15" s="419">
        <f t="shared" si="1"/>
        <v>0</v>
      </c>
      <c r="I15" s="419"/>
      <c r="J15" s="419"/>
      <c r="K15" s="471"/>
      <c r="L15" s="468"/>
      <c r="M15" s="415"/>
      <c r="N15" s="415"/>
      <c r="O15" s="415"/>
      <c r="P15" s="415"/>
      <c r="Q15" s="415"/>
      <c r="R15" s="415"/>
      <c r="S15" s="415"/>
      <c r="T15" s="415"/>
      <c r="U15" s="415"/>
      <c r="V15" s="415"/>
      <c r="W15" s="415"/>
      <c r="X15" s="415"/>
      <c r="Y15" s="415"/>
      <c r="Z15" s="415"/>
    </row>
    <row r="16" spans="1:26" hidden="1">
      <c r="A16" s="483"/>
      <c r="B16" s="483"/>
      <c r="C16" s="489"/>
      <c r="D16" s="474" t="s">
        <v>720</v>
      </c>
      <c r="E16" s="472" t="s">
        <v>721</v>
      </c>
      <c r="F16" s="418" t="s">
        <v>186</v>
      </c>
      <c r="G16" s="418" t="s">
        <v>21</v>
      </c>
      <c r="H16" s="419">
        <f t="shared" si="1"/>
        <v>0</v>
      </c>
      <c r="I16" s="419"/>
      <c r="J16" s="419"/>
      <c r="K16" s="471"/>
      <c r="L16" s="468"/>
      <c r="M16" s="415"/>
      <c r="N16" s="415"/>
      <c r="O16" s="415"/>
      <c r="P16" s="415"/>
      <c r="Q16" s="415"/>
      <c r="R16" s="415"/>
      <c r="S16" s="415"/>
      <c r="T16" s="415"/>
      <c r="U16" s="415"/>
      <c r="V16" s="415"/>
      <c r="W16" s="415"/>
      <c r="X16" s="415"/>
      <c r="Y16" s="415"/>
      <c r="Z16" s="415"/>
    </row>
    <row r="17" spans="1:26" ht="39.6" hidden="1">
      <c r="A17" s="483"/>
      <c r="B17" s="483"/>
      <c r="C17" s="489"/>
      <c r="D17" s="474" t="s">
        <v>928</v>
      </c>
      <c r="E17" s="472" t="s">
        <v>1010</v>
      </c>
      <c r="F17" s="418" t="s">
        <v>183</v>
      </c>
      <c r="G17" s="418" t="s">
        <v>184</v>
      </c>
      <c r="H17" s="419">
        <f t="shared" si="1"/>
        <v>0</v>
      </c>
      <c r="I17" s="419"/>
      <c r="J17" s="419"/>
      <c r="K17" s="471"/>
      <c r="L17" s="468"/>
      <c r="M17" s="415"/>
      <c r="N17" s="415"/>
      <c r="O17" s="415"/>
      <c r="P17" s="415"/>
      <c r="Q17" s="415"/>
      <c r="R17" s="415"/>
      <c r="S17" s="415"/>
      <c r="T17" s="415"/>
      <c r="U17" s="415"/>
      <c r="V17" s="415"/>
      <c r="W17" s="415"/>
      <c r="X17" s="415"/>
      <c r="Y17" s="415"/>
      <c r="Z17" s="415"/>
    </row>
    <row r="18" spans="1:26" ht="39.6" hidden="1">
      <c r="A18" s="483"/>
      <c r="B18" s="483"/>
      <c r="C18" s="489"/>
      <c r="D18" s="474" t="s">
        <v>1026</v>
      </c>
      <c r="E18" s="472" t="s">
        <v>1011</v>
      </c>
      <c r="F18" s="418" t="s">
        <v>160</v>
      </c>
      <c r="G18" s="418" t="s">
        <v>1017</v>
      </c>
      <c r="H18" s="419">
        <f t="shared" si="1"/>
        <v>0</v>
      </c>
      <c r="I18" s="419"/>
      <c r="J18" s="419"/>
      <c r="K18" s="471"/>
      <c r="L18" s="468"/>
      <c r="M18" s="415"/>
      <c r="N18" s="415"/>
      <c r="O18" s="415"/>
      <c r="P18" s="415"/>
      <c r="Q18" s="415"/>
      <c r="R18" s="415"/>
      <c r="S18" s="415"/>
      <c r="T18" s="415"/>
      <c r="U18" s="415"/>
      <c r="V18" s="415"/>
      <c r="W18" s="415"/>
      <c r="X18" s="415"/>
      <c r="Y18" s="415"/>
      <c r="Z18" s="415"/>
    </row>
    <row r="19" spans="1:26" ht="26.4" hidden="1">
      <c r="A19" s="483"/>
      <c r="B19" s="483"/>
      <c r="C19" s="489"/>
      <c r="D19" s="474"/>
      <c r="E19" s="472"/>
      <c r="F19" s="418" t="s">
        <v>222</v>
      </c>
      <c r="G19" s="418" t="s">
        <v>223</v>
      </c>
      <c r="H19" s="419">
        <f t="shared" si="1"/>
        <v>0</v>
      </c>
      <c r="I19" s="419"/>
      <c r="J19" s="419"/>
      <c r="K19" s="471"/>
      <c r="L19" s="468"/>
      <c r="M19" s="415"/>
      <c r="N19" s="415"/>
      <c r="O19" s="415"/>
      <c r="P19" s="415"/>
      <c r="Q19" s="415"/>
      <c r="R19" s="415"/>
      <c r="S19" s="415"/>
      <c r="T19" s="415"/>
      <c r="U19" s="415"/>
      <c r="V19" s="415"/>
      <c r="W19" s="415"/>
      <c r="X19" s="415"/>
      <c r="Y19" s="415"/>
      <c r="Z19" s="415"/>
    </row>
    <row r="20" spans="1:26">
      <c r="A20" s="418"/>
      <c r="B20" s="418"/>
      <c r="C20" s="489"/>
      <c r="D20" s="474"/>
      <c r="E20" s="425"/>
      <c r="F20" s="417"/>
      <c r="G20" s="417"/>
      <c r="H20" s="419"/>
      <c r="I20" s="482"/>
      <c r="J20" s="419"/>
      <c r="K20" s="481"/>
      <c r="L20" s="465"/>
      <c r="M20" s="415"/>
      <c r="N20" s="427"/>
      <c r="O20" s="427"/>
      <c r="P20" s="415"/>
      <c r="Q20" s="415"/>
      <c r="R20" s="415"/>
      <c r="S20" s="415"/>
      <c r="T20" s="415"/>
      <c r="U20" s="415"/>
      <c r="V20" s="415"/>
      <c r="W20" s="415"/>
      <c r="X20" s="415"/>
      <c r="Y20" s="415"/>
      <c r="Z20" s="415"/>
    </row>
    <row r="21" spans="1:26">
      <c r="A21" s="418"/>
      <c r="B21" s="418"/>
      <c r="C21" s="489"/>
      <c r="D21" s="474"/>
      <c r="E21" s="425"/>
      <c r="F21" s="417"/>
      <c r="G21" s="417"/>
      <c r="H21" s="419"/>
      <c r="I21" s="482"/>
      <c r="J21" s="482"/>
      <c r="K21" s="481"/>
      <c r="L21" s="465"/>
      <c r="M21" s="415"/>
      <c r="N21" s="427"/>
      <c r="O21" s="427"/>
      <c r="P21" s="415"/>
      <c r="Q21" s="415"/>
      <c r="R21" s="415"/>
      <c r="S21" s="415"/>
      <c r="T21" s="415"/>
      <c r="U21" s="415"/>
      <c r="V21" s="415"/>
      <c r="W21" s="415"/>
      <c r="X21" s="415"/>
      <c r="Y21" s="415"/>
      <c r="Z21" s="415"/>
    </row>
    <row r="22" spans="1:26">
      <c r="A22" s="418"/>
      <c r="B22" s="418"/>
      <c r="C22" s="489"/>
      <c r="D22" s="474"/>
      <c r="E22" s="425"/>
      <c r="F22" s="417"/>
      <c r="G22" s="417"/>
      <c r="H22" s="419"/>
      <c r="I22" s="482"/>
      <c r="J22" s="482"/>
      <c r="K22" s="481"/>
      <c r="L22" s="465"/>
      <c r="M22" s="415"/>
      <c r="N22" s="427"/>
      <c r="O22" s="427"/>
      <c r="P22" s="415"/>
      <c r="Q22" s="415"/>
      <c r="R22" s="415"/>
      <c r="S22" s="415"/>
      <c r="T22" s="415"/>
      <c r="U22" s="415"/>
      <c r="V22" s="415"/>
      <c r="W22" s="415"/>
      <c r="X22" s="415"/>
      <c r="Y22" s="415"/>
      <c r="Z22" s="415"/>
    </row>
    <row r="23" spans="1:26" ht="26.4">
      <c r="A23" s="483" t="s">
        <v>302</v>
      </c>
      <c r="B23" s="483" t="s">
        <v>951</v>
      </c>
      <c r="C23" s="488"/>
      <c r="D23" s="474"/>
      <c r="E23" s="425"/>
      <c r="F23" s="423"/>
      <c r="G23" s="423"/>
      <c r="H23" s="424"/>
      <c r="I23" s="482"/>
      <c r="J23" s="482"/>
      <c r="K23" s="481"/>
      <c r="L23" s="465"/>
      <c r="M23" s="415"/>
      <c r="N23" s="415"/>
      <c r="O23" s="415"/>
      <c r="P23" s="415"/>
      <c r="Q23" s="415"/>
      <c r="R23" s="415"/>
      <c r="S23" s="415"/>
      <c r="T23" s="415"/>
      <c r="U23" s="415"/>
      <c r="V23" s="415"/>
      <c r="W23" s="415"/>
      <c r="X23" s="415"/>
      <c r="Y23" s="415"/>
      <c r="Z23" s="415"/>
    </row>
    <row r="24" spans="1:26">
      <c r="A24" s="483"/>
      <c r="B24" s="483"/>
      <c r="C24" s="488"/>
      <c r="D24" s="474"/>
      <c r="E24" s="425"/>
      <c r="F24" s="423"/>
      <c r="G24" s="423"/>
      <c r="H24" s="424"/>
      <c r="I24" s="482"/>
      <c r="J24" s="482"/>
      <c r="K24" s="481"/>
      <c r="L24" s="465"/>
      <c r="M24" s="415"/>
      <c r="N24" s="415"/>
      <c r="O24" s="415"/>
      <c r="P24" s="415"/>
      <c r="Q24" s="415"/>
      <c r="R24" s="415"/>
      <c r="S24" s="415"/>
      <c r="T24" s="415"/>
      <c r="U24" s="415"/>
      <c r="V24" s="415"/>
      <c r="W24" s="415"/>
      <c r="X24" s="415"/>
      <c r="Y24" s="415"/>
      <c r="Z24" s="415"/>
    </row>
    <row r="25" spans="1:26" ht="26.4" hidden="1">
      <c r="A25" s="157" t="str">
        <f>+'Cuadro 1 OyA'!A375</f>
        <v>3.3.2.0.01.00.0.0.000</v>
      </c>
      <c r="B25" s="157" t="str">
        <f>+'Cuadro 1 OyA'!B375</f>
        <v>Fondo de Desarrollo Municipal, 8% del IBI, Ley Nº 7509</v>
      </c>
      <c r="C25" s="490">
        <f>+'Cuadro 1 OyA'!C375</f>
        <v>0</v>
      </c>
      <c r="D25" s="474" t="s">
        <v>1019</v>
      </c>
      <c r="E25" s="472" t="s">
        <v>753</v>
      </c>
      <c r="F25" s="418" t="s">
        <v>283</v>
      </c>
      <c r="G25" s="418" t="s">
        <v>284</v>
      </c>
      <c r="H25" s="419">
        <f t="shared" ref="H25:H32" si="2">SUM(I25:J25)</f>
        <v>0</v>
      </c>
      <c r="I25" s="419"/>
      <c r="J25" s="419"/>
      <c r="K25" s="471"/>
      <c r="L25" s="468"/>
      <c r="M25" s="415"/>
      <c r="N25" s="415"/>
      <c r="O25" s="415"/>
      <c r="P25" s="415"/>
      <c r="Q25" s="415"/>
      <c r="R25" s="415"/>
      <c r="S25" s="415"/>
      <c r="T25" s="415"/>
      <c r="U25" s="415"/>
      <c r="V25" s="415"/>
      <c r="W25" s="415"/>
      <c r="X25" s="415"/>
      <c r="Y25" s="415"/>
      <c r="Z25" s="415"/>
    </row>
    <row r="26" spans="1:26" hidden="1">
      <c r="A26" s="157"/>
      <c r="B26" s="157"/>
      <c r="C26" s="490"/>
      <c r="D26" s="474"/>
      <c r="E26" s="472"/>
      <c r="F26" s="418"/>
      <c r="G26" s="418"/>
      <c r="H26" s="419"/>
      <c r="I26" s="419"/>
      <c r="J26" s="419"/>
      <c r="K26" s="471"/>
      <c r="L26" s="468"/>
      <c r="M26" s="415"/>
      <c r="N26" s="415"/>
      <c r="O26" s="415"/>
      <c r="P26" s="415"/>
      <c r="Q26" s="415"/>
      <c r="R26" s="415"/>
      <c r="S26" s="415"/>
      <c r="T26" s="415"/>
      <c r="U26" s="415"/>
      <c r="V26" s="415"/>
      <c r="W26" s="415"/>
      <c r="X26" s="415"/>
      <c r="Y26" s="415"/>
      <c r="Z26" s="415"/>
    </row>
    <row r="27" spans="1:26" hidden="1">
      <c r="A27" s="157"/>
      <c r="B27" s="157"/>
      <c r="C27" s="490"/>
      <c r="D27" s="474"/>
      <c r="E27" s="472"/>
      <c r="F27" s="418"/>
      <c r="G27" s="418"/>
      <c r="H27" s="419"/>
      <c r="I27" s="419"/>
      <c r="J27" s="419"/>
      <c r="K27" s="471"/>
      <c r="L27" s="468"/>
      <c r="M27" s="415"/>
      <c r="N27" s="415"/>
      <c r="O27" s="415"/>
      <c r="P27" s="415"/>
      <c r="Q27" s="415"/>
      <c r="R27" s="415"/>
      <c r="S27" s="415"/>
      <c r="T27" s="415"/>
      <c r="U27" s="415"/>
      <c r="V27" s="415"/>
      <c r="W27" s="415"/>
      <c r="X27" s="415"/>
      <c r="Y27" s="415"/>
      <c r="Z27" s="415"/>
    </row>
    <row r="28" spans="1:26" ht="39.6" hidden="1">
      <c r="A28" s="157" t="str">
        <f>+'Cuadro 1 OyA'!A382</f>
        <v>3.3.2.0.02.00.0.0.000</v>
      </c>
      <c r="B28" s="157" t="str">
        <f>+'Cuadro 1 OyA'!B382</f>
        <v>Junta Administrativa del Registro Nacional, 3% del IBI, Leyes 7509 y 7729</v>
      </c>
      <c r="C28" s="490">
        <f>+'Cuadro 1 OyA'!C382</f>
        <v>0</v>
      </c>
      <c r="D28" s="474" t="s">
        <v>1019</v>
      </c>
      <c r="E28" s="472" t="s">
        <v>753</v>
      </c>
      <c r="F28" s="418" t="s">
        <v>136</v>
      </c>
      <c r="G28" s="418" t="s">
        <v>137</v>
      </c>
      <c r="H28" s="419">
        <f t="shared" si="2"/>
        <v>0</v>
      </c>
      <c r="I28" s="419"/>
      <c r="J28" s="419"/>
      <c r="K28" s="481"/>
      <c r="L28" s="465"/>
      <c r="M28" s="415"/>
      <c r="N28" s="415"/>
      <c r="O28" s="415"/>
      <c r="P28" s="415"/>
      <c r="Q28" s="415"/>
      <c r="R28" s="415"/>
      <c r="S28" s="415"/>
      <c r="T28" s="415"/>
      <c r="U28" s="415"/>
      <c r="V28" s="415"/>
      <c r="W28" s="415"/>
      <c r="X28" s="415"/>
      <c r="Y28" s="415"/>
      <c r="Z28" s="415"/>
    </row>
    <row r="29" spans="1:26" hidden="1">
      <c r="A29" s="157"/>
      <c r="B29" s="157"/>
      <c r="C29" s="490"/>
      <c r="D29" s="474"/>
      <c r="E29" s="472"/>
      <c r="F29" s="418"/>
      <c r="G29" s="418"/>
      <c r="H29" s="419"/>
      <c r="I29" s="419"/>
      <c r="J29" s="419"/>
      <c r="K29" s="481"/>
      <c r="L29" s="465"/>
      <c r="M29" s="415"/>
      <c r="N29" s="415"/>
      <c r="O29" s="415"/>
      <c r="P29" s="415"/>
      <c r="Q29" s="415"/>
      <c r="R29" s="415"/>
      <c r="S29" s="415"/>
      <c r="T29" s="415"/>
      <c r="U29" s="415"/>
      <c r="V29" s="415"/>
      <c r="W29" s="415"/>
      <c r="X29" s="415"/>
      <c r="Y29" s="415"/>
      <c r="Z29" s="415"/>
    </row>
    <row r="30" spans="1:26" hidden="1">
      <c r="A30" s="157"/>
      <c r="B30" s="157"/>
      <c r="C30" s="490"/>
      <c r="D30" s="474"/>
      <c r="E30" s="472"/>
      <c r="F30" s="418"/>
      <c r="G30" s="418"/>
      <c r="H30" s="419"/>
      <c r="I30" s="419"/>
      <c r="J30" s="419"/>
      <c r="K30" s="481"/>
      <c r="L30" s="465"/>
      <c r="M30" s="415"/>
      <c r="N30" s="415"/>
      <c r="O30" s="415"/>
      <c r="P30" s="415"/>
      <c r="Q30" s="415"/>
      <c r="R30" s="415"/>
      <c r="S30" s="415"/>
      <c r="T30" s="415"/>
      <c r="U30" s="415"/>
      <c r="V30" s="415"/>
      <c r="W30" s="415"/>
      <c r="X30" s="415"/>
      <c r="Y30" s="415"/>
      <c r="Z30" s="415"/>
    </row>
    <row r="31" spans="1:26" ht="26.4" hidden="1">
      <c r="A31" s="157" t="str">
        <f>+'Cuadro 1 OyA'!A389</f>
        <v>3.3.2.0.03.00.0.0.000</v>
      </c>
      <c r="B31" s="157" t="str">
        <f>+'Cuadro 1 OyA'!B389</f>
        <v>Instituto de Fomento y Asesoría Municipal, 3% del IBI, Ley Nº 7509</v>
      </c>
      <c r="C31" s="490">
        <f>+'Cuadro 1 OyA'!C389</f>
        <v>0</v>
      </c>
      <c r="D31" s="474" t="s">
        <v>1019</v>
      </c>
      <c r="E31" s="472" t="s">
        <v>753</v>
      </c>
      <c r="F31" s="418" t="s">
        <v>135</v>
      </c>
      <c r="G31" s="418" t="s">
        <v>473</v>
      </c>
      <c r="H31" s="419">
        <f t="shared" si="2"/>
        <v>0</v>
      </c>
      <c r="I31" s="419"/>
      <c r="J31" s="419"/>
      <c r="K31" s="481"/>
      <c r="L31" s="465"/>
      <c r="M31" s="415"/>
      <c r="N31" s="415"/>
      <c r="O31" s="415"/>
      <c r="P31" s="415"/>
      <c r="Q31" s="415"/>
      <c r="R31" s="415"/>
      <c r="S31" s="415"/>
      <c r="T31" s="415"/>
      <c r="U31" s="415"/>
      <c r="V31" s="415"/>
      <c r="W31" s="415"/>
      <c r="X31" s="415"/>
      <c r="Y31" s="415"/>
      <c r="Z31" s="415"/>
    </row>
    <row r="32" spans="1:26" ht="26.4" hidden="1">
      <c r="A32" s="157"/>
      <c r="B32" s="157"/>
      <c r="C32" s="490"/>
      <c r="D32" s="474"/>
      <c r="E32" s="425"/>
      <c r="F32" s="418" t="s">
        <v>344</v>
      </c>
      <c r="G32" s="418" t="s">
        <v>345</v>
      </c>
      <c r="H32" s="419">
        <f t="shared" si="2"/>
        <v>0</v>
      </c>
      <c r="I32" s="419"/>
      <c r="J32" s="419"/>
      <c r="K32" s="481"/>
      <c r="L32" s="465"/>
      <c r="M32" s="415"/>
      <c r="N32" s="415"/>
      <c r="O32" s="415"/>
      <c r="P32" s="415"/>
      <c r="Q32" s="415"/>
      <c r="R32" s="415"/>
      <c r="S32" s="415"/>
      <c r="T32" s="415"/>
      <c r="U32" s="415"/>
      <c r="V32" s="415"/>
      <c r="W32" s="415"/>
      <c r="X32" s="415"/>
      <c r="Y32" s="415"/>
      <c r="Z32" s="415"/>
    </row>
    <row r="33" spans="1:26" hidden="1">
      <c r="A33" s="157"/>
      <c r="B33" s="157"/>
      <c r="C33" s="490"/>
      <c r="D33" s="474"/>
      <c r="E33" s="425"/>
      <c r="F33" s="418"/>
      <c r="G33" s="418"/>
      <c r="H33" s="419"/>
      <c r="I33" s="419"/>
      <c r="J33" s="419"/>
      <c r="K33" s="481"/>
      <c r="L33" s="465"/>
      <c r="M33" s="415"/>
      <c r="N33" s="415"/>
      <c r="O33" s="415"/>
      <c r="P33" s="415"/>
      <c r="Q33" s="415"/>
      <c r="R33" s="415"/>
      <c r="S33" s="415"/>
      <c r="T33" s="415"/>
      <c r="U33" s="415"/>
      <c r="V33" s="415"/>
      <c r="W33" s="415"/>
      <c r="X33" s="415"/>
      <c r="Y33" s="415"/>
      <c r="Z33" s="415"/>
    </row>
    <row r="34" spans="1:26" hidden="1">
      <c r="A34" s="157"/>
      <c r="B34" s="157"/>
      <c r="C34" s="490"/>
      <c r="D34" s="474"/>
      <c r="E34" s="425"/>
      <c r="F34" s="418"/>
      <c r="G34" s="418"/>
      <c r="H34" s="419"/>
      <c r="I34" s="419"/>
      <c r="J34" s="419"/>
      <c r="K34" s="481"/>
      <c r="L34" s="465"/>
      <c r="M34" s="415"/>
      <c r="N34" s="415"/>
      <c r="O34" s="415"/>
      <c r="P34" s="415"/>
      <c r="Q34" s="415"/>
      <c r="R34" s="415"/>
      <c r="S34" s="415"/>
      <c r="T34" s="415"/>
      <c r="U34" s="415"/>
      <c r="V34" s="415"/>
      <c r="W34" s="415"/>
      <c r="X34" s="415"/>
      <c r="Y34" s="415"/>
      <c r="Z34" s="415"/>
    </row>
    <row r="35" spans="1:26" ht="39.6" hidden="1">
      <c r="A35" s="157" t="str">
        <f>+'Cuadro 1 OyA'!A397</f>
        <v>3.3.2.0.04.00.0.0.000</v>
      </c>
      <c r="B35" s="157" t="str">
        <f>+'Cuadro 1 OyA'!B397</f>
        <v>Juntas de educación, 10% impuesto territorial y 10% IBI, Leyes 7509 y 7729</v>
      </c>
      <c r="C35" s="490">
        <f>+'Cuadro 1 OyA'!C397</f>
        <v>0</v>
      </c>
      <c r="D35" s="474" t="s">
        <v>1019</v>
      </c>
      <c r="E35" s="472" t="s">
        <v>753</v>
      </c>
      <c r="F35" s="418" t="s">
        <v>136</v>
      </c>
      <c r="G35" s="418" t="s">
        <v>137</v>
      </c>
      <c r="H35" s="419">
        <f t="shared" ref="H35:H62" si="3">SUM(I35:J35)</f>
        <v>0</v>
      </c>
      <c r="I35" s="419"/>
      <c r="J35" s="419"/>
      <c r="K35" s="481"/>
      <c r="L35" s="465"/>
      <c r="M35" s="415"/>
      <c r="N35" s="415"/>
      <c r="O35" s="415"/>
      <c r="P35" s="415"/>
      <c r="Q35" s="415"/>
      <c r="R35" s="415"/>
      <c r="S35" s="415"/>
      <c r="T35" s="415"/>
      <c r="U35" s="415"/>
      <c r="V35" s="415"/>
      <c r="W35" s="415"/>
      <c r="X35" s="415"/>
      <c r="Y35" s="415"/>
      <c r="Z35" s="415"/>
    </row>
    <row r="36" spans="1:26" hidden="1">
      <c r="A36" s="157"/>
      <c r="B36" s="157"/>
      <c r="C36" s="490"/>
      <c r="D36" s="474"/>
      <c r="E36" s="472"/>
      <c r="F36" s="418"/>
      <c r="G36" s="418"/>
      <c r="H36" s="419"/>
      <c r="I36" s="419"/>
      <c r="J36" s="419"/>
      <c r="K36" s="481"/>
      <c r="L36" s="465"/>
      <c r="M36" s="415"/>
      <c r="N36" s="415"/>
      <c r="O36" s="415"/>
      <c r="P36" s="415"/>
      <c r="Q36" s="415"/>
      <c r="R36" s="415"/>
      <c r="S36" s="415"/>
      <c r="T36" s="415"/>
      <c r="U36" s="415"/>
      <c r="V36" s="415"/>
      <c r="W36" s="415"/>
      <c r="X36" s="415"/>
      <c r="Y36" s="415"/>
      <c r="Z36" s="415"/>
    </row>
    <row r="37" spans="1:26" hidden="1">
      <c r="A37" s="157"/>
      <c r="B37" s="157"/>
      <c r="C37" s="490"/>
      <c r="D37" s="474"/>
      <c r="E37" s="425"/>
      <c r="F37" s="418"/>
      <c r="G37" s="418"/>
      <c r="H37" s="419"/>
      <c r="I37" s="419"/>
      <c r="J37" s="419"/>
      <c r="K37" s="481"/>
      <c r="L37" s="465"/>
      <c r="M37" s="415"/>
      <c r="N37" s="415"/>
      <c r="O37" s="415"/>
      <c r="P37" s="415"/>
      <c r="Q37" s="415"/>
      <c r="R37" s="415"/>
      <c r="S37" s="415"/>
      <c r="T37" s="415"/>
      <c r="U37" s="415"/>
      <c r="V37" s="415"/>
      <c r="W37" s="415"/>
      <c r="X37" s="415"/>
      <c r="Y37" s="415"/>
      <c r="Z37" s="415"/>
    </row>
    <row r="38" spans="1:26" ht="26.4" hidden="1">
      <c r="A38" s="157" t="str">
        <f>+'Cuadro 1 OyA'!A404</f>
        <v>3.3.2.0.05.00.0.0.000</v>
      </c>
      <c r="B38" s="157" t="str">
        <f>+'Cuadro 1 OyA'!B404</f>
        <v>Organismo de Normalización Técnica, 1% del IBI, Ley Nº 7729</v>
      </c>
      <c r="C38" s="490">
        <f>+'Cuadro 1 OyA'!C404</f>
        <v>0</v>
      </c>
      <c r="D38" s="474" t="s">
        <v>1019</v>
      </c>
      <c r="E38" s="472" t="s">
        <v>753</v>
      </c>
      <c r="F38" s="418" t="s">
        <v>133</v>
      </c>
      <c r="G38" s="418" t="s">
        <v>134</v>
      </c>
      <c r="H38" s="419">
        <f>SUM(I38:J38)</f>
        <v>0</v>
      </c>
      <c r="I38" s="419"/>
      <c r="J38" s="419"/>
      <c r="K38" s="481"/>
      <c r="L38" s="465"/>
      <c r="M38" s="415"/>
      <c r="N38" s="415"/>
      <c r="O38" s="415"/>
      <c r="P38" s="415"/>
      <c r="Q38" s="415"/>
      <c r="R38" s="415"/>
      <c r="S38" s="415"/>
      <c r="T38" s="415"/>
      <c r="U38" s="415"/>
      <c r="V38" s="415"/>
      <c r="W38" s="415"/>
      <c r="X38" s="415"/>
      <c r="Y38" s="415"/>
      <c r="Z38" s="415"/>
    </row>
    <row r="39" spans="1:26" hidden="1">
      <c r="A39" s="157"/>
      <c r="B39" s="157"/>
      <c r="C39" s="490"/>
      <c r="D39" s="474"/>
      <c r="E39" s="472"/>
      <c r="F39" s="418"/>
      <c r="G39" s="418"/>
      <c r="H39" s="419"/>
      <c r="I39" s="419"/>
      <c r="J39" s="419"/>
      <c r="K39" s="481"/>
      <c r="L39" s="465"/>
      <c r="M39" s="415"/>
      <c r="N39" s="415"/>
      <c r="O39" s="415"/>
      <c r="P39" s="415"/>
      <c r="Q39" s="415"/>
      <c r="R39" s="415"/>
      <c r="S39" s="415"/>
      <c r="T39" s="415"/>
      <c r="U39" s="415"/>
      <c r="V39" s="415"/>
      <c r="W39" s="415"/>
      <c r="X39" s="415"/>
      <c r="Y39" s="415"/>
      <c r="Z39" s="415"/>
    </row>
    <row r="40" spans="1:26" hidden="1">
      <c r="A40" s="157"/>
      <c r="B40" s="157"/>
      <c r="C40" s="490"/>
      <c r="D40" s="474"/>
      <c r="E40" s="425"/>
      <c r="F40" s="418"/>
      <c r="G40" s="418"/>
      <c r="H40" s="419"/>
      <c r="I40" s="419"/>
      <c r="J40" s="419"/>
      <c r="K40" s="481"/>
      <c r="L40" s="465"/>
      <c r="M40" s="415"/>
      <c r="N40" s="415"/>
      <c r="O40" s="415"/>
      <c r="P40" s="415"/>
      <c r="Q40" s="415"/>
      <c r="R40" s="415"/>
      <c r="S40" s="415"/>
      <c r="T40" s="415"/>
      <c r="U40" s="415"/>
      <c r="V40" s="415"/>
      <c r="W40" s="415"/>
      <c r="X40" s="415"/>
      <c r="Y40" s="415"/>
      <c r="Z40" s="415"/>
    </row>
    <row r="41" spans="1:26" ht="39.6" hidden="1">
      <c r="A41" s="157" t="str">
        <f>+'Cuadro 1 OyA'!A411</f>
        <v>3.3.2.0.07.00.0.0.000</v>
      </c>
      <c r="B41" s="157" t="str">
        <f>+'Cuadro 1 OyA'!B411</f>
        <v>Fondo para obras financiadas con el impuesto al cemento</v>
      </c>
      <c r="C41" s="490">
        <f>+'Cuadro 1 OyA'!C411</f>
        <v>0</v>
      </c>
      <c r="D41" s="474" t="s">
        <v>1027</v>
      </c>
      <c r="E41" s="472" t="s">
        <v>761</v>
      </c>
      <c r="F41" s="418" t="s">
        <v>219</v>
      </c>
      <c r="G41" s="418" t="s">
        <v>1015</v>
      </c>
      <c r="H41" s="419">
        <f t="shared" si="3"/>
        <v>0</v>
      </c>
      <c r="I41" s="419"/>
      <c r="J41" s="419"/>
      <c r="K41" s="481"/>
      <c r="L41" s="465"/>
      <c r="M41" s="427"/>
      <c r="N41" s="415"/>
      <c r="O41" s="415"/>
      <c r="P41" s="415"/>
      <c r="Q41" s="415"/>
      <c r="R41" s="415"/>
      <c r="S41" s="415"/>
      <c r="T41" s="415"/>
      <c r="U41" s="415"/>
      <c r="V41" s="415"/>
      <c r="W41" s="415"/>
      <c r="X41" s="415"/>
      <c r="Y41" s="415"/>
      <c r="Z41" s="415"/>
    </row>
    <row r="42" spans="1:26" hidden="1">
      <c r="A42" s="157"/>
      <c r="B42" s="157"/>
      <c r="C42" s="490"/>
      <c r="D42" s="474"/>
      <c r="E42" s="472"/>
      <c r="F42" s="418"/>
      <c r="G42" s="418"/>
      <c r="H42" s="419"/>
      <c r="I42" s="419"/>
      <c r="J42" s="419"/>
      <c r="K42" s="481"/>
      <c r="L42" s="465"/>
      <c r="M42" s="427"/>
      <c r="N42" s="415"/>
      <c r="O42" s="415"/>
      <c r="P42" s="415"/>
      <c r="Q42" s="415"/>
      <c r="R42" s="415"/>
      <c r="S42" s="415"/>
      <c r="T42" s="415"/>
      <c r="U42" s="415"/>
      <c r="V42" s="415"/>
      <c r="W42" s="415"/>
      <c r="X42" s="415"/>
      <c r="Y42" s="415"/>
      <c r="Z42" s="415"/>
    </row>
    <row r="43" spans="1:26" hidden="1">
      <c r="A43" s="157"/>
      <c r="B43" s="157"/>
      <c r="C43" s="490"/>
      <c r="D43" s="474"/>
      <c r="E43" s="425"/>
      <c r="F43" s="418"/>
      <c r="G43" s="418"/>
      <c r="H43" s="419"/>
      <c r="I43" s="419"/>
      <c r="J43" s="419"/>
      <c r="K43" s="481"/>
      <c r="L43" s="465"/>
      <c r="M43" s="415"/>
      <c r="N43" s="415"/>
      <c r="O43" s="415"/>
      <c r="P43" s="415"/>
      <c r="Q43" s="415"/>
      <c r="R43" s="415"/>
      <c r="S43" s="415"/>
      <c r="T43" s="415"/>
      <c r="U43" s="415"/>
      <c r="V43" s="415"/>
      <c r="W43" s="415"/>
      <c r="X43" s="415"/>
      <c r="Y43" s="415"/>
      <c r="Z43" s="415"/>
    </row>
    <row r="44" spans="1:26" ht="26.4" hidden="1">
      <c r="A44" s="157" t="str">
        <f>+'Cuadro 1 OyA'!A418</f>
        <v>3.3.2.0.08.00.0.0.000</v>
      </c>
      <c r="B44" s="157" t="str">
        <f>+'Cuadro 1 OyA'!B418</f>
        <v>Comité Cantonal de Deportes y Recreación</v>
      </c>
      <c r="C44" s="490">
        <f>+'Cuadro 1 OyA'!C418</f>
        <v>0</v>
      </c>
      <c r="D44" s="474" t="s">
        <v>1019</v>
      </c>
      <c r="E44" s="472" t="s">
        <v>753</v>
      </c>
      <c r="F44" s="418" t="s">
        <v>146</v>
      </c>
      <c r="G44" s="418" t="s">
        <v>147</v>
      </c>
      <c r="H44" s="419">
        <f t="shared" si="3"/>
        <v>0</v>
      </c>
      <c r="I44" s="419"/>
      <c r="J44" s="419"/>
      <c r="K44" s="481"/>
      <c r="L44" s="465"/>
      <c r="M44" s="415"/>
      <c r="N44" s="415"/>
      <c r="O44" s="415"/>
      <c r="P44" s="415"/>
      <c r="Q44" s="415"/>
      <c r="R44" s="415"/>
      <c r="S44" s="415"/>
      <c r="T44" s="415"/>
      <c r="U44" s="415"/>
      <c r="V44" s="415"/>
      <c r="W44" s="415"/>
      <c r="X44" s="415"/>
      <c r="Y44" s="415"/>
      <c r="Z44" s="415"/>
    </row>
    <row r="45" spans="1:26" hidden="1">
      <c r="A45" s="157"/>
      <c r="B45" s="157"/>
      <c r="C45" s="490"/>
      <c r="D45" s="474"/>
      <c r="E45" s="472"/>
      <c r="F45" s="418"/>
      <c r="G45" s="418"/>
      <c r="H45" s="419"/>
      <c r="I45" s="419"/>
      <c r="J45" s="419"/>
      <c r="K45" s="481"/>
      <c r="L45" s="465"/>
      <c r="M45" s="415"/>
      <c r="N45" s="415"/>
      <c r="O45" s="415"/>
      <c r="P45" s="415"/>
      <c r="Q45" s="415"/>
      <c r="R45" s="415"/>
      <c r="S45" s="415"/>
      <c r="T45" s="415"/>
      <c r="U45" s="415"/>
      <c r="V45" s="415"/>
      <c r="W45" s="415"/>
      <c r="X45" s="415"/>
      <c r="Y45" s="415"/>
      <c r="Z45" s="415"/>
    </row>
    <row r="46" spans="1:26" hidden="1">
      <c r="A46" s="157"/>
      <c r="B46" s="157"/>
      <c r="C46" s="490"/>
      <c r="D46" s="474"/>
      <c r="E46" s="425"/>
      <c r="F46" s="423"/>
      <c r="G46" s="423"/>
      <c r="H46" s="424"/>
      <c r="I46" s="482"/>
      <c r="J46" s="482"/>
      <c r="K46" s="481"/>
      <c r="L46" s="465"/>
      <c r="M46" s="415"/>
      <c r="N46" s="415"/>
      <c r="O46" s="415"/>
      <c r="P46" s="415"/>
      <c r="Q46" s="415"/>
      <c r="R46" s="415"/>
      <c r="S46" s="415"/>
      <c r="T46" s="415"/>
      <c r="U46" s="415"/>
      <c r="V46" s="415"/>
      <c r="W46" s="415"/>
      <c r="X46" s="415"/>
      <c r="Y46" s="415"/>
      <c r="Z46" s="415"/>
    </row>
    <row r="47" spans="1:26" ht="39.6" hidden="1">
      <c r="A47" s="157" t="str">
        <f>+'Cuadro 1 OyA'!A425</f>
        <v>3.3.2.0.10.00.0.0.000</v>
      </c>
      <c r="B47" s="157" t="str">
        <f>+'Cuadro 1 OyA'!B425</f>
        <v>Fondo Ley de Instalación de Estacionómetros (Parquímetros) Nº 3580</v>
      </c>
      <c r="C47" s="490">
        <f>+'Cuadro 1 OyA'!C425</f>
        <v>0</v>
      </c>
      <c r="D47" s="474" t="s">
        <v>1028</v>
      </c>
      <c r="E47" s="425" t="s">
        <v>723</v>
      </c>
      <c r="F47" s="418" t="s">
        <v>53</v>
      </c>
      <c r="G47" s="418" t="s">
        <v>54</v>
      </c>
      <c r="H47" s="419">
        <f t="shared" si="3"/>
        <v>0</v>
      </c>
      <c r="I47" s="419"/>
      <c r="J47" s="419"/>
      <c r="K47" s="481"/>
      <c r="L47" s="465"/>
      <c r="M47" s="415"/>
      <c r="N47" s="415"/>
      <c r="O47" s="415"/>
      <c r="P47" s="415"/>
      <c r="Q47" s="415"/>
      <c r="R47" s="415"/>
      <c r="S47" s="415"/>
      <c r="T47" s="415"/>
      <c r="U47" s="415"/>
      <c r="V47" s="415"/>
      <c r="W47" s="415"/>
      <c r="X47" s="415"/>
      <c r="Y47" s="415"/>
      <c r="Z47" s="415"/>
    </row>
    <row r="48" spans="1:26" hidden="1">
      <c r="A48" s="157"/>
      <c r="B48" s="157"/>
      <c r="C48" s="490"/>
      <c r="D48" s="474"/>
      <c r="E48" s="425"/>
      <c r="F48" s="417" t="s">
        <v>180</v>
      </c>
      <c r="G48" s="417" t="s">
        <v>181</v>
      </c>
      <c r="H48" s="419">
        <f t="shared" si="3"/>
        <v>0</v>
      </c>
      <c r="I48" s="419"/>
      <c r="J48" s="482"/>
      <c r="K48" s="481"/>
      <c r="L48" s="465"/>
      <c r="M48" s="415"/>
      <c r="N48" s="415"/>
      <c r="O48" s="415"/>
      <c r="P48" s="415"/>
      <c r="Q48" s="415"/>
      <c r="R48" s="415"/>
      <c r="S48" s="415"/>
      <c r="T48" s="415"/>
      <c r="U48" s="415"/>
      <c r="V48" s="415"/>
      <c r="W48" s="415"/>
      <c r="X48" s="415"/>
      <c r="Y48" s="415"/>
      <c r="Z48" s="415"/>
    </row>
    <row r="49" spans="1:26" ht="26.4" hidden="1">
      <c r="A49" s="157"/>
      <c r="B49" s="157"/>
      <c r="C49" s="490"/>
      <c r="D49" s="474"/>
      <c r="E49" s="425"/>
      <c r="F49" s="418" t="s">
        <v>77</v>
      </c>
      <c r="G49" s="418" t="s">
        <v>452</v>
      </c>
      <c r="H49" s="419">
        <f t="shared" si="3"/>
        <v>0</v>
      </c>
      <c r="I49" s="419"/>
      <c r="J49" s="419"/>
      <c r="K49" s="481"/>
      <c r="L49" s="465"/>
      <c r="M49" s="415"/>
      <c r="N49" s="415"/>
      <c r="O49" s="415"/>
      <c r="P49" s="415"/>
      <c r="Q49" s="415"/>
      <c r="R49" s="415"/>
      <c r="S49" s="415"/>
      <c r="T49" s="415"/>
      <c r="U49" s="415"/>
      <c r="V49" s="415"/>
      <c r="W49" s="415"/>
      <c r="X49" s="415"/>
      <c r="Y49" s="415"/>
      <c r="Z49" s="415"/>
    </row>
    <row r="50" spans="1:26" hidden="1">
      <c r="A50" s="157"/>
      <c r="B50" s="157"/>
      <c r="C50" s="490"/>
      <c r="D50" s="474"/>
      <c r="E50" s="425"/>
      <c r="F50" s="417" t="s">
        <v>182</v>
      </c>
      <c r="G50" s="417" t="s">
        <v>242</v>
      </c>
      <c r="H50" s="419">
        <f t="shared" si="3"/>
        <v>0</v>
      </c>
      <c r="I50" s="419"/>
      <c r="J50" s="482"/>
      <c r="K50" s="481"/>
      <c r="L50" s="465"/>
      <c r="M50" s="415"/>
      <c r="N50" s="415"/>
      <c r="O50" s="415"/>
      <c r="P50" s="415"/>
      <c r="Q50" s="415"/>
      <c r="R50" s="415"/>
      <c r="S50" s="415"/>
      <c r="T50" s="415"/>
      <c r="U50" s="415"/>
      <c r="V50" s="415"/>
      <c r="W50" s="415"/>
      <c r="X50" s="415"/>
      <c r="Y50" s="415"/>
      <c r="Z50" s="415"/>
    </row>
    <row r="51" spans="1:26" hidden="1">
      <c r="A51" s="157"/>
      <c r="B51" s="157"/>
      <c r="C51" s="490"/>
      <c r="D51" s="474"/>
      <c r="E51" s="425"/>
      <c r="F51" s="418" t="s">
        <v>155</v>
      </c>
      <c r="G51" s="418" t="s">
        <v>156</v>
      </c>
      <c r="H51" s="419">
        <f t="shared" si="3"/>
        <v>0</v>
      </c>
      <c r="I51" s="419"/>
      <c r="J51" s="419"/>
      <c r="K51" s="481"/>
      <c r="L51" s="465"/>
      <c r="M51" s="415"/>
      <c r="N51" s="415"/>
      <c r="O51" s="415"/>
      <c r="P51" s="415"/>
      <c r="Q51" s="415"/>
      <c r="R51" s="415"/>
      <c r="S51" s="415"/>
      <c r="T51" s="415"/>
      <c r="U51" s="415"/>
      <c r="V51" s="415"/>
      <c r="W51" s="415"/>
      <c r="X51" s="415"/>
      <c r="Y51" s="415"/>
      <c r="Z51" s="415"/>
    </row>
    <row r="52" spans="1:26" hidden="1">
      <c r="A52" s="157"/>
      <c r="B52" s="157"/>
      <c r="C52" s="490"/>
      <c r="D52" s="474"/>
      <c r="E52" s="425"/>
      <c r="F52" s="418"/>
      <c r="G52" s="418"/>
      <c r="H52" s="419"/>
      <c r="I52" s="419"/>
      <c r="J52" s="419"/>
      <c r="K52" s="481"/>
      <c r="L52" s="465"/>
      <c r="M52" s="415"/>
      <c r="N52" s="415"/>
      <c r="O52" s="415"/>
      <c r="P52" s="415"/>
      <c r="Q52" s="415"/>
      <c r="R52" s="415"/>
      <c r="S52" s="415"/>
      <c r="T52" s="415"/>
      <c r="U52" s="415"/>
      <c r="V52" s="415"/>
      <c r="W52" s="415"/>
      <c r="X52" s="415"/>
      <c r="Y52" s="415"/>
      <c r="Z52" s="415"/>
    </row>
    <row r="53" spans="1:26" hidden="1">
      <c r="A53" s="157"/>
      <c r="B53" s="157"/>
      <c r="C53" s="490"/>
      <c r="D53" s="474"/>
      <c r="E53" s="425"/>
      <c r="F53" s="417"/>
      <c r="G53" s="417"/>
      <c r="H53" s="419"/>
      <c r="I53" s="482"/>
      <c r="J53" s="482"/>
      <c r="K53" s="481"/>
      <c r="L53" s="465"/>
      <c r="M53" s="415"/>
      <c r="N53" s="415"/>
      <c r="O53" s="415"/>
      <c r="P53" s="415"/>
      <c r="Q53" s="415"/>
      <c r="R53" s="415"/>
      <c r="S53" s="415"/>
      <c r="T53" s="415"/>
      <c r="U53" s="415"/>
      <c r="V53" s="415"/>
      <c r="W53" s="415"/>
      <c r="X53" s="415"/>
      <c r="Y53" s="415"/>
      <c r="Z53" s="415"/>
    </row>
    <row r="54" spans="1:26" ht="26.4" hidden="1">
      <c r="A54" s="157" t="str">
        <f>+'Cuadro 1 OyA'!A433</f>
        <v>3.3.2.0.11.00.0.0.000</v>
      </c>
      <c r="B54" s="157" t="str">
        <f>+'Cuadro 1 OyA'!B433</f>
        <v>Ley Nº 7788 10% aporte CONAGEBIO</v>
      </c>
      <c r="C54" s="490">
        <f>+'Cuadro 1 OyA'!C433</f>
        <v>0</v>
      </c>
      <c r="D54" s="474" t="s">
        <v>1019</v>
      </c>
      <c r="E54" s="472" t="s">
        <v>753</v>
      </c>
      <c r="F54" s="418" t="s">
        <v>136</v>
      </c>
      <c r="G54" s="418" t="s">
        <v>137</v>
      </c>
      <c r="H54" s="419">
        <f t="shared" si="3"/>
        <v>0</v>
      </c>
      <c r="I54" s="419"/>
      <c r="J54" s="419"/>
      <c r="K54" s="481"/>
      <c r="L54" s="465"/>
      <c r="M54" s="415"/>
      <c r="N54" s="415"/>
      <c r="O54" s="415"/>
      <c r="P54" s="415"/>
      <c r="Q54" s="415"/>
      <c r="R54" s="415"/>
      <c r="S54" s="415"/>
      <c r="T54" s="415"/>
      <c r="U54" s="415"/>
      <c r="V54" s="415"/>
      <c r="W54" s="415"/>
      <c r="X54" s="415"/>
      <c r="Y54" s="415"/>
      <c r="Z54" s="415"/>
    </row>
    <row r="55" spans="1:26" hidden="1">
      <c r="A55" s="157"/>
      <c r="B55" s="157"/>
      <c r="C55" s="490"/>
      <c r="D55" s="474"/>
      <c r="E55" s="472"/>
      <c r="F55" s="418"/>
      <c r="G55" s="418"/>
      <c r="H55" s="419"/>
      <c r="I55" s="419"/>
      <c r="J55" s="419"/>
      <c r="K55" s="481"/>
      <c r="L55" s="465"/>
      <c r="M55" s="415"/>
      <c r="N55" s="415"/>
      <c r="O55" s="415"/>
      <c r="P55" s="415"/>
      <c r="Q55" s="415"/>
      <c r="R55" s="415"/>
      <c r="S55" s="415"/>
      <c r="T55" s="415"/>
      <c r="U55" s="415"/>
      <c r="V55" s="415"/>
      <c r="W55" s="415"/>
      <c r="X55" s="415"/>
      <c r="Y55" s="415"/>
      <c r="Z55" s="415"/>
    </row>
    <row r="56" spans="1:26" hidden="1">
      <c r="A56" s="157"/>
      <c r="B56" s="157"/>
      <c r="C56" s="490"/>
      <c r="D56" s="474"/>
      <c r="E56" s="425"/>
      <c r="F56" s="418"/>
      <c r="G56" s="418"/>
      <c r="H56" s="419"/>
      <c r="I56" s="419"/>
      <c r="J56" s="419"/>
      <c r="K56" s="481"/>
      <c r="L56" s="465"/>
      <c r="M56" s="415"/>
      <c r="N56" s="415"/>
      <c r="O56" s="415"/>
      <c r="P56" s="415"/>
      <c r="Q56" s="415"/>
      <c r="R56" s="415"/>
      <c r="S56" s="415"/>
      <c r="T56" s="415"/>
      <c r="U56" s="415"/>
      <c r="V56" s="415"/>
      <c r="W56" s="415"/>
      <c r="X56" s="415"/>
      <c r="Y56" s="415"/>
      <c r="Z56" s="415"/>
    </row>
    <row r="57" spans="1:26" ht="26.4" hidden="1">
      <c r="A57" s="157" t="str">
        <f>+'Cuadro 1 OyA'!A440</f>
        <v>3.3.2.0.12.00.0.0.000</v>
      </c>
      <c r="B57" s="157" t="str">
        <f>+'Cuadro 1 OyA'!B440</f>
        <v>Ley Nº 7788 70% aporte Fondo Parques Nacionales</v>
      </c>
      <c r="C57" s="490">
        <f>+'Cuadro 1 OyA'!C440</f>
        <v>0</v>
      </c>
      <c r="D57" s="474" t="s">
        <v>1019</v>
      </c>
      <c r="E57" s="472" t="s">
        <v>753</v>
      </c>
      <c r="F57" s="418" t="s">
        <v>136</v>
      </c>
      <c r="G57" s="418" t="s">
        <v>137</v>
      </c>
      <c r="H57" s="419">
        <f t="shared" si="3"/>
        <v>0</v>
      </c>
      <c r="I57" s="419"/>
      <c r="J57" s="419"/>
      <c r="K57" s="481"/>
      <c r="L57" s="465"/>
      <c r="M57" s="415"/>
      <c r="N57" s="415"/>
      <c r="O57" s="415"/>
      <c r="P57" s="415"/>
      <c r="Q57" s="415"/>
      <c r="R57" s="415"/>
      <c r="S57" s="415"/>
      <c r="T57" s="415"/>
      <c r="U57" s="415"/>
      <c r="V57" s="415"/>
      <c r="W57" s="415"/>
      <c r="X57" s="415"/>
      <c r="Y57" s="415"/>
      <c r="Z57" s="415"/>
    </row>
    <row r="58" spans="1:26" hidden="1">
      <c r="A58" s="157"/>
      <c r="B58" s="157"/>
      <c r="C58" s="490"/>
      <c r="D58" s="474"/>
      <c r="E58" s="472"/>
      <c r="F58" s="418"/>
      <c r="G58" s="418"/>
      <c r="H58" s="419"/>
      <c r="I58" s="419"/>
      <c r="J58" s="419"/>
      <c r="K58" s="481"/>
      <c r="L58" s="465"/>
      <c r="M58" s="415"/>
      <c r="N58" s="415"/>
      <c r="O58" s="415"/>
      <c r="P58" s="415"/>
      <c r="Q58" s="415"/>
      <c r="R58" s="415"/>
      <c r="S58" s="415"/>
      <c r="T58" s="415"/>
      <c r="U58" s="415"/>
      <c r="V58" s="415"/>
      <c r="W58" s="415"/>
      <c r="X58" s="415"/>
      <c r="Y58" s="415"/>
      <c r="Z58" s="415"/>
    </row>
    <row r="59" spans="1:26" hidden="1">
      <c r="A59" s="157"/>
      <c r="B59" s="157"/>
      <c r="C59" s="490"/>
      <c r="D59" s="474"/>
      <c r="E59" s="425"/>
      <c r="F59" s="423"/>
      <c r="G59" s="423"/>
      <c r="H59" s="424"/>
      <c r="I59" s="482"/>
      <c r="J59" s="482"/>
      <c r="K59" s="481"/>
      <c r="L59" s="465"/>
      <c r="M59" s="415"/>
      <c r="N59" s="415"/>
      <c r="O59" s="415"/>
      <c r="P59" s="415"/>
      <c r="Q59" s="415"/>
      <c r="R59" s="415"/>
      <c r="S59" s="415"/>
      <c r="T59" s="415"/>
      <c r="U59" s="415"/>
      <c r="V59" s="415"/>
      <c r="W59" s="415"/>
      <c r="X59" s="415"/>
      <c r="Y59" s="415"/>
      <c r="Z59" s="415"/>
    </row>
    <row r="60" spans="1:26" ht="26.4" hidden="1">
      <c r="A60" s="157" t="str">
        <f>+'Cuadro 1 OyA'!A447</f>
        <v>3.3.2.0.13.00.0.0.000</v>
      </c>
      <c r="B60" s="157" t="str">
        <f>+'Cuadro 1 OyA'!B447</f>
        <v>Fondo Ley de Simplificación y Eficiencia Tributaria Ley 8114</v>
      </c>
      <c r="C60" s="490">
        <f>+'Cuadro 1 OyA'!C447</f>
        <v>0</v>
      </c>
      <c r="D60" s="474"/>
      <c r="E60" s="425"/>
      <c r="F60" s="418" t="s">
        <v>102</v>
      </c>
      <c r="G60" s="418" t="s">
        <v>285</v>
      </c>
      <c r="H60" s="419">
        <f t="shared" si="3"/>
        <v>0</v>
      </c>
      <c r="I60" s="419"/>
      <c r="J60" s="419"/>
      <c r="K60" s="481"/>
      <c r="L60" s="465"/>
      <c r="M60" s="415"/>
      <c r="N60" s="415"/>
      <c r="O60" s="415"/>
      <c r="P60" s="415"/>
      <c r="Q60" s="415"/>
      <c r="R60" s="415"/>
      <c r="S60" s="415"/>
      <c r="T60" s="415"/>
      <c r="U60" s="415"/>
      <c r="V60" s="415"/>
      <c r="W60" s="415"/>
      <c r="X60" s="415"/>
      <c r="Y60" s="415"/>
      <c r="Z60" s="415"/>
    </row>
    <row r="61" spans="1:26" hidden="1">
      <c r="A61" s="157"/>
      <c r="B61" s="157"/>
      <c r="C61" s="490"/>
      <c r="D61" s="474"/>
      <c r="E61" s="425"/>
      <c r="F61" s="418" t="s">
        <v>205</v>
      </c>
      <c r="G61" s="418" t="s">
        <v>206</v>
      </c>
      <c r="H61" s="419">
        <f t="shared" si="3"/>
        <v>0</v>
      </c>
      <c r="I61" s="419"/>
      <c r="J61" s="419"/>
      <c r="K61" s="481"/>
      <c r="L61" s="465"/>
      <c r="M61" s="415"/>
      <c r="N61" s="415"/>
      <c r="O61" s="415"/>
      <c r="P61" s="415"/>
      <c r="Q61" s="415"/>
      <c r="R61" s="415"/>
      <c r="S61" s="415"/>
      <c r="T61" s="415"/>
      <c r="U61" s="415"/>
      <c r="V61" s="415"/>
      <c r="W61" s="415"/>
      <c r="X61" s="415"/>
      <c r="Y61" s="415"/>
      <c r="Z61" s="415"/>
    </row>
    <row r="62" spans="1:26" hidden="1">
      <c r="A62" s="157"/>
      <c r="B62" s="157"/>
      <c r="C62" s="490"/>
      <c r="D62" s="474"/>
      <c r="E62" s="425"/>
      <c r="F62" s="418" t="s">
        <v>159</v>
      </c>
      <c r="G62" s="418" t="s">
        <v>1029</v>
      </c>
      <c r="H62" s="419">
        <f t="shared" si="3"/>
        <v>0</v>
      </c>
      <c r="I62" s="419"/>
      <c r="J62" s="419"/>
      <c r="K62" s="481"/>
      <c r="L62" s="465"/>
      <c r="M62" s="415"/>
      <c r="N62" s="415"/>
      <c r="O62" s="415"/>
      <c r="P62" s="415"/>
      <c r="Q62" s="415"/>
      <c r="R62" s="415"/>
      <c r="S62" s="415"/>
      <c r="T62" s="415"/>
      <c r="U62" s="415"/>
      <c r="V62" s="415"/>
      <c r="W62" s="415"/>
      <c r="X62" s="415"/>
      <c r="Y62" s="415"/>
      <c r="Z62" s="415"/>
    </row>
    <row r="63" spans="1:26" hidden="1">
      <c r="A63" s="157"/>
      <c r="B63" s="157"/>
      <c r="C63" s="490"/>
      <c r="D63" s="474"/>
      <c r="E63" s="425"/>
      <c r="F63" s="418"/>
      <c r="G63" s="418"/>
      <c r="H63" s="419"/>
      <c r="I63" s="419"/>
      <c r="J63" s="419"/>
      <c r="K63" s="481"/>
      <c r="L63" s="465"/>
      <c r="M63" s="415"/>
      <c r="N63" s="415"/>
      <c r="O63" s="415"/>
      <c r="P63" s="415"/>
      <c r="Q63" s="415"/>
      <c r="R63" s="415"/>
      <c r="S63" s="415"/>
      <c r="T63" s="415"/>
      <c r="U63" s="415"/>
      <c r="V63" s="415"/>
      <c r="W63" s="415"/>
      <c r="X63" s="415"/>
      <c r="Y63" s="415"/>
      <c r="Z63" s="415"/>
    </row>
    <row r="64" spans="1:26" hidden="1">
      <c r="A64" s="157"/>
      <c r="B64" s="157"/>
      <c r="C64" s="490"/>
      <c r="D64" s="474"/>
      <c r="E64" s="425"/>
      <c r="F64" s="418"/>
      <c r="G64" s="418"/>
      <c r="H64" s="419"/>
      <c r="I64" s="419"/>
      <c r="J64" s="419"/>
      <c r="K64" s="481"/>
      <c r="L64" s="465"/>
      <c r="M64" s="415"/>
      <c r="N64" s="415"/>
      <c r="O64" s="415"/>
      <c r="P64" s="415"/>
      <c r="Q64" s="415"/>
      <c r="R64" s="415"/>
      <c r="S64" s="415"/>
      <c r="T64" s="415"/>
      <c r="U64" s="415"/>
      <c r="V64" s="415"/>
      <c r="W64" s="415"/>
      <c r="X64" s="415"/>
      <c r="Y64" s="415"/>
      <c r="Z64" s="415"/>
    </row>
    <row r="65" spans="1:26" ht="39.6" hidden="1">
      <c r="A65" s="157" t="str">
        <f>+'Cuadro 1 OyA'!A455</f>
        <v>3.3.2.0.14.00.0.0.000</v>
      </c>
      <c r="B65" s="157" t="str">
        <f>+'Cuadro 1 OyA'!B455</f>
        <v>Proyectos y programas para la Persona Joven</v>
      </c>
      <c r="C65" s="490">
        <f>+'Cuadro 1 OyA'!C455</f>
        <v>0</v>
      </c>
      <c r="D65" s="474" t="s">
        <v>1021</v>
      </c>
      <c r="E65" s="425" t="s">
        <v>1032</v>
      </c>
      <c r="F65" s="418" t="s">
        <v>58</v>
      </c>
      <c r="G65" s="418" t="s">
        <v>59</v>
      </c>
      <c r="H65" s="419">
        <f t="shared" ref="H65:H77" si="4">SUM(I65:J65)</f>
        <v>0</v>
      </c>
      <c r="I65" s="419"/>
      <c r="J65" s="419"/>
      <c r="K65" s="481"/>
      <c r="L65" s="465"/>
      <c r="M65" s="415"/>
      <c r="N65" s="415"/>
      <c r="O65" s="415"/>
      <c r="P65" s="415"/>
      <c r="Q65" s="415"/>
      <c r="R65" s="415"/>
      <c r="S65" s="415"/>
      <c r="T65" s="415"/>
      <c r="U65" s="415"/>
      <c r="V65" s="415"/>
      <c r="W65" s="415"/>
      <c r="X65" s="415"/>
      <c r="Y65" s="415"/>
      <c r="Z65" s="415"/>
    </row>
    <row r="66" spans="1:26" hidden="1">
      <c r="A66" s="157"/>
      <c r="B66" s="157"/>
      <c r="C66" s="490"/>
      <c r="D66" s="474"/>
      <c r="E66" s="425"/>
      <c r="F66" s="418" t="s">
        <v>60</v>
      </c>
      <c r="G66" s="418" t="s">
        <v>240</v>
      </c>
      <c r="H66" s="419">
        <f t="shared" si="4"/>
        <v>0</v>
      </c>
      <c r="I66" s="419"/>
      <c r="J66" s="419"/>
      <c r="K66" s="481"/>
      <c r="L66" s="465"/>
      <c r="M66" s="415"/>
      <c r="N66" s="415"/>
      <c r="O66" s="415"/>
      <c r="P66" s="415"/>
      <c r="Q66" s="415"/>
      <c r="R66" s="415"/>
      <c r="S66" s="415"/>
      <c r="T66" s="415"/>
      <c r="U66" s="415"/>
      <c r="V66" s="415"/>
      <c r="W66" s="415"/>
      <c r="X66" s="415"/>
      <c r="Y66" s="415"/>
      <c r="Z66" s="415"/>
    </row>
    <row r="67" spans="1:26" hidden="1">
      <c r="A67" s="157"/>
      <c r="B67" s="157"/>
      <c r="C67" s="490"/>
      <c r="D67" s="474"/>
      <c r="E67" s="425"/>
      <c r="F67" s="418" t="s">
        <v>274</v>
      </c>
      <c r="G67" s="418" t="s">
        <v>275</v>
      </c>
      <c r="H67" s="419">
        <f t="shared" si="4"/>
        <v>0</v>
      </c>
      <c r="I67" s="419"/>
      <c r="J67" s="419"/>
      <c r="K67" s="481"/>
      <c r="L67" s="465"/>
      <c r="M67" s="415"/>
      <c r="N67" s="415"/>
      <c r="O67" s="415"/>
      <c r="P67" s="415"/>
      <c r="Q67" s="415"/>
      <c r="R67" s="415"/>
      <c r="S67" s="415"/>
      <c r="T67" s="415"/>
      <c r="U67" s="415"/>
      <c r="V67" s="415"/>
      <c r="W67" s="415"/>
      <c r="X67" s="415"/>
      <c r="Y67" s="415"/>
      <c r="Z67" s="415"/>
    </row>
    <row r="68" spans="1:26" hidden="1">
      <c r="A68" s="157"/>
      <c r="B68" s="157"/>
      <c r="C68" s="490"/>
      <c r="D68" s="474"/>
      <c r="E68" s="425"/>
      <c r="F68" s="418" t="s">
        <v>64</v>
      </c>
      <c r="G68" s="418" t="s">
        <v>65</v>
      </c>
      <c r="H68" s="419">
        <f t="shared" si="4"/>
        <v>0</v>
      </c>
      <c r="I68" s="419"/>
      <c r="J68" s="419"/>
      <c r="K68" s="481"/>
      <c r="L68" s="465"/>
      <c r="M68" s="415"/>
      <c r="N68" s="415"/>
      <c r="O68" s="415"/>
      <c r="P68" s="415"/>
      <c r="Q68" s="415"/>
      <c r="R68" s="415"/>
      <c r="S68" s="415"/>
      <c r="T68" s="415"/>
      <c r="U68" s="415"/>
      <c r="V68" s="415"/>
      <c r="W68" s="415"/>
      <c r="X68" s="415"/>
      <c r="Y68" s="415"/>
      <c r="Z68" s="415"/>
    </row>
    <row r="69" spans="1:26" hidden="1">
      <c r="A69" s="157"/>
      <c r="B69" s="157"/>
      <c r="C69" s="490"/>
      <c r="D69" s="474"/>
      <c r="E69" s="425"/>
      <c r="F69" s="418" t="s">
        <v>66</v>
      </c>
      <c r="G69" s="418" t="s">
        <v>67</v>
      </c>
      <c r="H69" s="419">
        <f t="shared" si="4"/>
        <v>0</v>
      </c>
      <c r="I69" s="419"/>
      <c r="J69" s="419"/>
      <c r="K69" s="481"/>
      <c r="L69" s="465"/>
      <c r="M69" s="415"/>
      <c r="N69" s="415"/>
      <c r="O69" s="415"/>
      <c r="P69" s="415"/>
      <c r="Q69" s="415"/>
      <c r="R69" s="415"/>
      <c r="S69" s="415"/>
      <c r="T69" s="415"/>
      <c r="U69" s="415"/>
      <c r="V69" s="415"/>
      <c r="W69" s="415"/>
      <c r="X69" s="415"/>
      <c r="Y69" s="415"/>
      <c r="Z69" s="415"/>
    </row>
    <row r="70" spans="1:26" hidden="1">
      <c r="A70" s="157"/>
      <c r="B70" s="157"/>
      <c r="C70" s="490"/>
      <c r="D70" s="474"/>
      <c r="E70" s="425"/>
      <c r="F70" s="418" t="s">
        <v>72</v>
      </c>
      <c r="G70" s="418" t="s">
        <v>73</v>
      </c>
      <c r="H70" s="419">
        <f t="shared" si="4"/>
        <v>0</v>
      </c>
      <c r="I70" s="419"/>
      <c r="J70" s="419"/>
      <c r="K70" s="481"/>
      <c r="L70" s="465"/>
      <c r="M70" s="427"/>
      <c r="N70" s="415"/>
      <c r="O70" s="415"/>
      <c r="P70" s="415"/>
      <c r="Q70" s="415"/>
      <c r="R70" s="415"/>
      <c r="S70" s="415"/>
      <c r="T70" s="415"/>
      <c r="U70" s="415"/>
      <c r="V70" s="415"/>
      <c r="W70" s="415"/>
      <c r="X70" s="415"/>
      <c r="Y70" s="415"/>
      <c r="Z70" s="415"/>
    </row>
    <row r="71" spans="1:26" hidden="1">
      <c r="A71" s="157"/>
      <c r="B71" s="157"/>
      <c r="C71" s="490"/>
      <c r="D71" s="474"/>
      <c r="E71" s="425"/>
      <c r="F71" s="418" t="s">
        <v>93</v>
      </c>
      <c r="G71" s="418" t="s">
        <v>94</v>
      </c>
      <c r="H71" s="419">
        <f t="shared" si="4"/>
        <v>0</v>
      </c>
      <c r="I71" s="419"/>
      <c r="J71" s="419"/>
      <c r="K71" s="481"/>
      <c r="L71" s="465"/>
      <c r="M71" s="415"/>
      <c r="N71" s="415"/>
      <c r="O71" s="415"/>
      <c r="P71" s="415"/>
      <c r="Q71" s="415"/>
      <c r="R71" s="415"/>
      <c r="S71" s="415"/>
      <c r="T71" s="415"/>
      <c r="U71" s="415"/>
      <c r="V71" s="415"/>
      <c r="W71" s="415"/>
      <c r="X71" s="415"/>
      <c r="Y71" s="415"/>
      <c r="Z71" s="415"/>
    </row>
    <row r="72" spans="1:26" hidden="1">
      <c r="A72" s="157"/>
      <c r="B72" s="157"/>
      <c r="C72" s="490"/>
      <c r="D72" s="474"/>
      <c r="E72" s="425"/>
      <c r="F72" s="418" t="s">
        <v>95</v>
      </c>
      <c r="G72" s="418" t="s">
        <v>1030</v>
      </c>
      <c r="H72" s="419">
        <f t="shared" si="4"/>
        <v>0</v>
      </c>
      <c r="I72" s="419"/>
      <c r="J72" s="419"/>
      <c r="K72" s="481"/>
      <c r="L72" s="465"/>
      <c r="M72" s="415"/>
      <c r="N72" s="415"/>
      <c r="O72" s="415"/>
      <c r="P72" s="415"/>
      <c r="Q72" s="415"/>
      <c r="R72" s="415"/>
      <c r="S72" s="415"/>
      <c r="T72" s="415"/>
      <c r="U72" s="415"/>
      <c r="V72" s="415"/>
      <c r="W72" s="415"/>
      <c r="X72" s="415"/>
      <c r="Y72" s="415"/>
      <c r="Z72" s="415"/>
    </row>
    <row r="73" spans="1:26" hidden="1">
      <c r="A73" s="157"/>
      <c r="B73" s="157"/>
      <c r="C73" s="490"/>
      <c r="D73" s="474"/>
      <c r="E73" s="425"/>
      <c r="F73" s="418" t="s">
        <v>215</v>
      </c>
      <c r="G73" s="418" t="s">
        <v>216</v>
      </c>
      <c r="H73" s="419">
        <f t="shared" si="4"/>
        <v>0</v>
      </c>
      <c r="I73" s="419"/>
      <c r="J73" s="419"/>
      <c r="K73" s="481"/>
      <c r="L73" s="465"/>
      <c r="M73" s="415"/>
      <c r="N73" s="415"/>
      <c r="O73" s="415"/>
      <c r="P73" s="415"/>
      <c r="Q73" s="415"/>
      <c r="R73" s="415"/>
      <c r="S73" s="415"/>
      <c r="T73" s="415"/>
      <c r="U73" s="415"/>
      <c r="V73" s="415"/>
      <c r="W73" s="415"/>
      <c r="X73" s="415"/>
      <c r="Y73" s="415"/>
      <c r="Z73" s="415"/>
    </row>
    <row r="74" spans="1:26" ht="26.4" hidden="1">
      <c r="A74" s="157"/>
      <c r="B74" s="157"/>
      <c r="C74" s="490"/>
      <c r="D74" s="474"/>
      <c r="E74" s="425"/>
      <c r="F74" s="418" t="s">
        <v>110</v>
      </c>
      <c r="G74" s="418" t="s">
        <v>1031</v>
      </c>
      <c r="H74" s="419">
        <f t="shared" si="4"/>
        <v>0</v>
      </c>
      <c r="I74" s="419"/>
      <c r="J74" s="419"/>
      <c r="K74" s="481"/>
      <c r="L74" s="465"/>
      <c r="M74" s="415"/>
      <c r="N74" s="415"/>
      <c r="O74" s="415"/>
      <c r="P74" s="415"/>
      <c r="Q74" s="415"/>
      <c r="R74" s="415"/>
      <c r="S74" s="415"/>
      <c r="T74" s="415"/>
      <c r="U74" s="415"/>
      <c r="V74" s="415"/>
      <c r="W74" s="415"/>
      <c r="X74" s="415"/>
      <c r="Y74" s="415"/>
      <c r="Z74" s="415"/>
    </row>
    <row r="75" spans="1:26" hidden="1">
      <c r="A75" s="157"/>
      <c r="B75" s="157"/>
      <c r="C75" s="490"/>
      <c r="D75" s="474"/>
      <c r="E75" s="425"/>
      <c r="F75" s="418" t="s">
        <v>115</v>
      </c>
      <c r="G75" s="418" t="s">
        <v>116</v>
      </c>
      <c r="H75" s="419">
        <f t="shared" si="4"/>
        <v>0</v>
      </c>
      <c r="I75" s="419"/>
      <c r="J75" s="419"/>
      <c r="K75" s="481"/>
      <c r="L75" s="465"/>
      <c r="M75" s="415"/>
      <c r="N75" s="415"/>
      <c r="O75" s="415"/>
      <c r="P75" s="415"/>
      <c r="Q75" s="415"/>
      <c r="R75" s="415"/>
      <c r="S75" s="415"/>
      <c r="T75" s="415"/>
      <c r="U75" s="415"/>
      <c r="V75" s="415"/>
      <c r="W75" s="415"/>
      <c r="X75" s="415"/>
      <c r="Y75" s="415"/>
      <c r="Z75" s="415"/>
    </row>
    <row r="76" spans="1:26" hidden="1">
      <c r="A76" s="157"/>
      <c r="B76" s="157"/>
      <c r="C76" s="490"/>
      <c r="D76" s="474"/>
      <c r="E76" s="425"/>
      <c r="F76" s="418" t="s">
        <v>120</v>
      </c>
      <c r="G76" s="418" t="s">
        <v>121</v>
      </c>
      <c r="H76" s="419">
        <f t="shared" si="4"/>
        <v>0</v>
      </c>
      <c r="I76" s="419"/>
      <c r="J76" s="419"/>
      <c r="K76" s="481"/>
      <c r="L76" s="465"/>
      <c r="M76" s="415"/>
      <c r="N76" s="415"/>
      <c r="O76" s="415"/>
      <c r="P76" s="415"/>
      <c r="Q76" s="415"/>
      <c r="R76" s="415"/>
      <c r="S76" s="415"/>
      <c r="T76" s="415"/>
      <c r="U76" s="415"/>
      <c r="V76" s="415"/>
      <c r="W76" s="415"/>
      <c r="X76" s="415"/>
      <c r="Y76" s="415"/>
      <c r="Z76" s="415"/>
    </row>
    <row r="77" spans="1:26" hidden="1">
      <c r="A77" s="157"/>
      <c r="B77" s="157"/>
      <c r="C77" s="490"/>
      <c r="D77" s="474"/>
      <c r="E77" s="425"/>
      <c r="F77" s="418" t="s">
        <v>155</v>
      </c>
      <c r="G77" s="418" t="s">
        <v>156</v>
      </c>
      <c r="H77" s="419">
        <f t="shared" si="4"/>
        <v>0</v>
      </c>
      <c r="I77" s="419"/>
      <c r="J77" s="419"/>
      <c r="K77" s="481"/>
      <c r="L77" s="465"/>
      <c r="M77" s="427"/>
      <c r="N77" s="415"/>
      <c r="O77" s="415"/>
      <c r="P77" s="415"/>
      <c r="Q77" s="415"/>
      <c r="R77" s="415"/>
      <c r="S77" s="415"/>
      <c r="T77" s="415"/>
      <c r="U77" s="415"/>
      <c r="V77" s="415"/>
      <c r="W77" s="415"/>
      <c r="X77" s="415"/>
      <c r="Y77" s="415"/>
      <c r="Z77" s="415"/>
    </row>
    <row r="78" spans="1:26" hidden="1">
      <c r="A78" s="157"/>
      <c r="B78" s="157"/>
      <c r="C78" s="490"/>
      <c r="D78" s="474"/>
      <c r="E78" s="425"/>
      <c r="F78" s="418"/>
      <c r="G78" s="418"/>
      <c r="H78" s="419"/>
      <c r="I78" s="419"/>
      <c r="J78" s="419"/>
      <c r="K78" s="481"/>
      <c r="L78" s="465"/>
      <c r="M78" s="427"/>
      <c r="N78" s="415"/>
      <c r="O78" s="415"/>
      <c r="P78" s="415"/>
      <c r="Q78" s="415"/>
      <c r="R78" s="415"/>
      <c r="S78" s="415"/>
      <c r="T78" s="415"/>
      <c r="U78" s="415"/>
      <c r="V78" s="415"/>
      <c r="W78" s="415"/>
      <c r="X78" s="415"/>
      <c r="Y78" s="415"/>
      <c r="Z78" s="415"/>
    </row>
    <row r="79" spans="1:26" hidden="1">
      <c r="A79" s="157"/>
      <c r="B79" s="157"/>
      <c r="C79" s="490"/>
      <c r="D79" s="474"/>
      <c r="E79" s="425"/>
      <c r="F79" s="418"/>
      <c r="G79" s="418"/>
      <c r="H79" s="419"/>
      <c r="I79" s="419"/>
      <c r="J79" s="419"/>
      <c r="K79" s="481"/>
      <c r="L79" s="465"/>
      <c r="M79" s="415"/>
      <c r="N79" s="415"/>
      <c r="O79" s="415"/>
      <c r="P79" s="415"/>
      <c r="Q79" s="415"/>
      <c r="R79" s="415"/>
      <c r="S79" s="415"/>
      <c r="T79" s="415"/>
      <c r="U79" s="415"/>
      <c r="V79" s="415"/>
      <c r="W79" s="415"/>
      <c r="X79" s="415"/>
      <c r="Y79" s="415"/>
      <c r="Z79" s="415"/>
    </row>
    <row r="80" spans="1:26" ht="26.4" hidden="1">
      <c r="A80" s="157" t="str">
        <f>+'Cuadro 1 OyA'!A464</f>
        <v>3.3.2.0.15.00.0.0.000</v>
      </c>
      <c r="B80" s="157" t="str">
        <f>+'Cuadro 1 OyA'!B464</f>
        <v>Fondo servicio de recolección de basuras</v>
      </c>
      <c r="C80" s="490">
        <f>+'Cuadro 1 OyA'!C464</f>
        <v>0</v>
      </c>
      <c r="D80" s="474" t="s">
        <v>1033</v>
      </c>
      <c r="E80" s="153" t="s">
        <v>724</v>
      </c>
      <c r="F80" s="418" t="s">
        <v>27</v>
      </c>
      <c r="G80" s="418" t="s">
        <v>28</v>
      </c>
      <c r="H80" s="419">
        <f t="shared" ref="H80:H91" si="5">SUM(I80:J80)</f>
        <v>0</v>
      </c>
      <c r="I80" s="419"/>
      <c r="J80" s="419"/>
      <c r="K80" s="481"/>
      <c r="L80" s="465"/>
      <c r="M80" s="415"/>
      <c r="N80" s="415"/>
      <c r="O80" s="415"/>
      <c r="P80" s="415"/>
      <c r="Q80" s="415"/>
      <c r="R80" s="415"/>
      <c r="S80" s="415"/>
      <c r="T80" s="415"/>
      <c r="U80" s="415"/>
      <c r="V80" s="415"/>
      <c r="W80" s="415"/>
      <c r="X80" s="415"/>
      <c r="Y80" s="415"/>
      <c r="Z80" s="415"/>
    </row>
    <row r="81" spans="1:26" hidden="1">
      <c r="A81" s="157"/>
      <c r="B81" s="157"/>
      <c r="C81" s="490"/>
      <c r="D81" s="474"/>
      <c r="E81" s="425"/>
      <c r="F81" s="418" t="s">
        <v>37</v>
      </c>
      <c r="G81" s="418" t="s">
        <v>20</v>
      </c>
      <c r="H81" s="419">
        <f t="shared" si="5"/>
        <v>0</v>
      </c>
      <c r="I81" s="419"/>
      <c r="J81" s="419"/>
      <c r="K81" s="481"/>
      <c r="L81" s="465"/>
      <c r="M81" s="415"/>
      <c r="N81" s="415"/>
      <c r="O81" s="415"/>
      <c r="P81" s="415"/>
      <c r="Q81" s="415"/>
      <c r="R81" s="415"/>
      <c r="S81" s="415"/>
      <c r="T81" s="415"/>
      <c r="U81" s="415"/>
      <c r="V81" s="415"/>
      <c r="W81" s="415"/>
      <c r="X81" s="415"/>
      <c r="Y81" s="415"/>
      <c r="Z81" s="415"/>
    </row>
    <row r="82" spans="1:26" ht="39.6" hidden="1">
      <c r="A82" s="157"/>
      <c r="B82" s="157"/>
      <c r="C82" s="490"/>
      <c r="D82" s="474"/>
      <c r="E82" s="425"/>
      <c r="F82" s="418" t="s">
        <v>39</v>
      </c>
      <c r="G82" s="418" t="s">
        <v>331</v>
      </c>
      <c r="H82" s="419">
        <f t="shared" si="5"/>
        <v>0</v>
      </c>
      <c r="I82" s="419"/>
      <c r="J82" s="419"/>
      <c r="K82" s="481"/>
      <c r="L82" s="465"/>
      <c r="M82" s="415"/>
      <c r="N82" s="415"/>
      <c r="O82" s="415"/>
      <c r="P82" s="415"/>
      <c r="Q82" s="415"/>
      <c r="R82" s="415"/>
      <c r="S82" s="415"/>
      <c r="T82" s="415"/>
      <c r="U82" s="415"/>
      <c r="V82" s="415"/>
      <c r="W82" s="415"/>
      <c r="X82" s="415"/>
      <c r="Y82" s="415"/>
      <c r="Z82" s="415"/>
    </row>
    <row r="83" spans="1:26" ht="26.4" hidden="1">
      <c r="A83" s="157"/>
      <c r="B83" s="157"/>
      <c r="C83" s="490"/>
      <c r="D83" s="474"/>
      <c r="E83" s="425"/>
      <c r="F83" s="418" t="s">
        <v>40</v>
      </c>
      <c r="G83" s="418" t="s">
        <v>332</v>
      </c>
      <c r="H83" s="419">
        <f t="shared" si="5"/>
        <v>0</v>
      </c>
      <c r="I83" s="419"/>
      <c r="J83" s="419"/>
      <c r="K83" s="481"/>
      <c r="L83" s="465"/>
      <c r="M83" s="415"/>
      <c r="N83" s="415"/>
      <c r="O83" s="415"/>
      <c r="P83" s="415"/>
      <c r="Q83" s="415"/>
      <c r="R83" s="415"/>
      <c r="S83" s="415"/>
      <c r="T83" s="415"/>
      <c r="U83" s="415"/>
      <c r="V83" s="415"/>
      <c r="W83" s="415"/>
      <c r="X83" s="415"/>
      <c r="Y83" s="415"/>
      <c r="Z83" s="415"/>
    </row>
    <row r="84" spans="1:26" ht="39.6" hidden="1">
      <c r="A84" s="157"/>
      <c r="B84" s="157"/>
      <c r="C84" s="490"/>
      <c r="D84" s="474"/>
      <c r="E84" s="425"/>
      <c r="F84" s="418" t="s">
        <v>42</v>
      </c>
      <c r="G84" s="418" t="s">
        <v>333</v>
      </c>
      <c r="H84" s="419">
        <f t="shared" si="5"/>
        <v>0</v>
      </c>
      <c r="I84" s="419"/>
      <c r="J84" s="419"/>
      <c r="K84" s="481"/>
      <c r="L84" s="465"/>
      <c r="M84" s="415"/>
      <c r="N84" s="415"/>
      <c r="O84" s="415"/>
      <c r="P84" s="415"/>
      <c r="Q84" s="415"/>
      <c r="R84" s="415"/>
      <c r="S84" s="415"/>
      <c r="T84" s="415"/>
      <c r="U84" s="415"/>
      <c r="V84" s="415"/>
      <c r="W84" s="415"/>
      <c r="X84" s="415"/>
      <c r="Y84" s="415"/>
      <c r="Z84" s="415"/>
    </row>
    <row r="85" spans="1:26" ht="26.4" hidden="1">
      <c r="A85" s="157"/>
      <c r="B85" s="157"/>
      <c r="C85" s="490"/>
      <c r="D85" s="474"/>
      <c r="E85" s="425"/>
      <c r="F85" s="418" t="s">
        <v>43</v>
      </c>
      <c r="G85" s="418" t="s">
        <v>1016</v>
      </c>
      <c r="H85" s="419">
        <f t="shared" si="5"/>
        <v>0</v>
      </c>
      <c r="I85" s="419"/>
      <c r="J85" s="419"/>
      <c r="K85" s="481"/>
      <c r="L85" s="465"/>
      <c r="M85" s="415"/>
      <c r="N85" s="415"/>
      <c r="O85" s="415"/>
      <c r="P85" s="415"/>
      <c r="Q85" s="415"/>
      <c r="R85" s="415"/>
      <c r="S85" s="415"/>
      <c r="T85" s="415"/>
      <c r="U85" s="415"/>
      <c r="V85" s="415"/>
      <c r="W85" s="415"/>
      <c r="X85" s="415"/>
      <c r="Y85" s="415"/>
      <c r="Z85" s="415"/>
    </row>
    <row r="86" spans="1:26" ht="26.4" hidden="1">
      <c r="A86" s="157"/>
      <c r="B86" s="157"/>
      <c r="C86" s="490"/>
      <c r="D86" s="474"/>
      <c r="E86" s="425"/>
      <c r="F86" s="418" t="s">
        <v>44</v>
      </c>
      <c r="G86" s="418" t="s">
        <v>45</v>
      </c>
      <c r="H86" s="419">
        <f t="shared" si="5"/>
        <v>0</v>
      </c>
      <c r="I86" s="419"/>
      <c r="J86" s="419"/>
      <c r="K86" s="481"/>
      <c r="L86" s="465"/>
      <c r="M86" s="415"/>
      <c r="N86" s="415"/>
      <c r="O86" s="415"/>
      <c r="P86" s="415"/>
      <c r="Q86" s="415"/>
      <c r="R86" s="415"/>
      <c r="S86" s="415"/>
      <c r="T86" s="415"/>
      <c r="U86" s="415"/>
      <c r="V86" s="415"/>
      <c r="W86" s="415"/>
      <c r="X86" s="415"/>
      <c r="Y86" s="415"/>
      <c r="Z86" s="415"/>
    </row>
    <row r="87" spans="1:26" hidden="1">
      <c r="A87" s="157"/>
      <c r="B87" s="157"/>
      <c r="C87" s="490"/>
      <c r="D87" s="474"/>
      <c r="E87" s="425"/>
      <c r="F87" s="418" t="s">
        <v>201</v>
      </c>
      <c r="G87" s="418" t="s">
        <v>411</v>
      </c>
      <c r="H87" s="419">
        <f t="shared" si="5"/>
        <v>0</v>
      </c>
      <c r="I87" s="419"/>
      <c r="J87" s="419"/>
      <c r="K87" s="481"/>
      <c r="L87" s="465"/>
      <c r="M87" s="415"/>
      <c r="N87" s="415"/>
      <c r="O87" s="415"/>
      <c r="P87" s="415"/>
      <c r="Q87" s="415"/>
      <c r="R87" s="415"/>
      <c r="S87" s="415"/>
      <c r="T87" s="415"/>
      <c r="U87" s="415"/>
      <c r="V87" s="415"/>
      <c r="W87" s="415"/>
      <c r="X87" s="415"/>
      <c r="Y87" s="415"/>
      <c r="Z87" s="415"/>
    </row>
    <row r="88" spans="1:26" ht="26.4" hidden="1">
      <c r="A88" s="157"/>
      <c r="B88" s="157"/>
      <c r="C88" s="490"/>
      <c r="D88" s="474"/>
      <c r="E88" s="425"/>
      <c r="F88" s="418" t="s">
        <v>80</v>
      </c>
      <c r="G88" s="418" t="s">
        <v>243</v>
      </c>
      <c r="H88" s="419">
        <f t="shared" si="5"/>
        <v>0</v>
      </c>
      <c r="I88" s="419"/>
      <c r="J88" s="419"/>
      <c r="K88" s="481"/>
      <c r="L88" s="465"/>
      <c r="M88" s="415"/>
      <c r="N88" s="415"/>
      <c r="O88" s="415"/>
      <c r="P88" s="415"/>
      <c r="Q88" s="415"/>
      <c r="R88" s="415"/>
      <c r="S88" s="415"/>
      <c r="T88" s="415"/>
      <c r="U88" s="415"/>
      <c r="V88" s="415"/>
      <c r="W88" s="415"/>
      <c r="X88" s="415"/>
      <c r="Y88" s="415"/>
      <c r="Z88" s="415"/>
    </row>
    <row r="89" spans="1:26" hidden="1">
      <c r="A89" s="157"/>
      <c r="B89" s="157"/>
      <c r="C89" s="490"/>
      <c r="D89" s="474"/>
      <c r="E89" s="425"/>
      <c r="F89" s="418" t="s">
        <v>154</v>
      </c>
      <c r="G89" s="418" t="s">
        <v>461</v>
      </c>
      <c r="H89" s="419">
        <f t="shared" si="5"/>
        <v>0</v>
      </c>
      <c r="I89" s="419"/>
      <c r="J89" s="419"/>
      <c r="K89" s="481"/>
      <c r="L89" s="465"/>
      <c r="M89" s="415"/>
      <c r="N89" s="415"/>
      <c r="O89" s="415"/>
      <c r="P89" s="415"/>
      <c r="Q89" s="415"/>
      <c r="R89" s="415"/>
      <c r="S89" s="415"/>
      <c r="T89" s="415"/>
      <c r="U89" s="415"/>
      <c r="V89" s="415"/>
      <c r="W89" s="415"/>
      <c r="X89" s="415"/>
      <c r="Y89" s="415"/>
      <c r="Z89" s="415"/>
    </row>
    <row r="90" spans="1:26" hidden="1">
      <c r="A90" s="157"/>
      <c r="B90" s="157"/>
      <c r="C90" s="490"/>
      <c r="D90" s="474"/>
      <c r="E90" s="425"/>
      <c r="F90" s="418" t="s">
        <v>205</v>
      </c>
      <c r="G90" s="418" t="s">
        <v>206</v>
      </c>
      <c r="H90" s="419">
        <f t="shared" si="5"/>
        <v>0</v>
      </c>
      <c r="I90" s="419"/>
      <c r="J90" s="419"/>
      <c r="K90" s="481"/>
      <c r="L90" s="465"/>
      <c r="M90" s="415"/>
      <c r="N90" s="415"/>
      <c r="O90" s="415"/>
      <c r="P90" s="415"/>
      <c r="Q90" s="415"/>
      <c r="R90" s="415"/>
      <c r="S90" s="415"/>
      <c r="T90" s="415"/>
      <c r="U90" s="415"/>
      <c r="V90" s="415"/>
      <c r="W90" s="415"/>
      <c r="X90" s="415"/>
      <c r="Y90" s="415"/>
      <c r="Z90" s="415"/>
    </row>
    <row r="91" spans="1:26" hidden="1">
      <c r="A91" s="157"/>
      <c r="B91" s="157"/>
      <c r="C91" s="490"/>
      <c r="D91" s="474"/>
      <c r="E91" s="425"/>
      <c r="F91" s="418" t="s">
        <v>222</v>
      </c>
      <c r="G91" s="418" t="s">
        <v>1034</v>
      </c>
      <c r="H91" s="419">
        <f t="shared" si="5"/>
        <v>0</v>
      </c>
      <c r="I91" s="419"/>
      <c r="J91" s="419"/>
      <c r="K91" s="481"/>
      <c r="L91" s="465"/>
      <c r="M91" s="415"/>
      <c r="N91" s="415"/>
      <c r="O91" s="415"/>
      <c r="P91" s="415"/>
      <c r="Q91" s="415"/>
      <c r="R91" s="415"/>
      <c r="S91" s="415"/>
      <c r="T91" s="415"/>
      <c r="U91" s="415"/>
      <c r="V91" s="415"/>
      <c r="W91" s="415"/>
      <c r="X91" s="415"/>
      <c r="Y91" s="415"/>
      <c r="Z91" s="415"/>
    </row>
    <row r="92" spans="1:26" hidden="1">
      <c r="A92" s="157"/>
      <c r="B92" s="157"/>
      <c r="C92" s="490"/>
      <c r="D92" s="474"/>
      <c r="E92" s="425"/>
      <c r="F92" s="418"/>
      <c r="G92" s="418"/>
      <c r="H92" s="419"/>
      <c r="I92" s="419"/>
      <c r="J92" s="419"/>
      <c r="K92" s="481"/>
      <c r="L92" s="465"/>
      <c r="M92" s="415"/>
      <c r="N92" s="415"/>
      <c r="O92" s="415"/>
      <c r="P92" s="415"/>
      <c r="Q92" s="415"/>
      <c r="R92" s="415"/>
      <c r="S92" s="415"/>
      <c r="T92" s="415"/>
      <c r="U92" s="415"/>
      <c r="V92" s="415"/>
      <c r="W92" s="415"/>
      <c r="X92" s="415"/>
      <c r="Y92" s="415"/>
      <c r="Z92" s="415"/>
    </row>
    <row r="93" spans="1:26" hidden="1">
      <c r="A93" s="157"/>
      <c r="B93" s="157"/>
      <c r="C93" s="490"/>
      <c r="D93" s="474"/>
      <c r="E93" s="425"/>
      <c r="F93" s="418"/>
      <c r="G93" s="418"/>
      <c r="H93" s="419"/>
      <c r="I93" s="419"/>
      <c r="J93" s="419"/>
      <c r="K93" s="481"/>
      <c r="L93" s="465"/>
      <c r="M93" s="415"/>
      <c r="N93" s="415"/>
      <c r="O93" s="415"/>
      <c r="P93" s="415"/>
      <c r="Q93" s="415"/>
      <c r="R93" s="415"/>
      <c r="S93" s="415"/>
      <c r="T93" s="415"/>
      <c r="U93" s="415"/>
      <c r="V93" s="415"/>
      <c r="W93" s="415"/>
      <c r="X93" s="415"/>
      <c r="Y93" s="415"/>
      <c r="Z93" s="415"/>
    </row>
    <row r="94" spans="1:26" ht="26.4" hidden="1">
      <c r="A94" s="157" t="str">
        <f>+'Cuadro 1 OyA'!A473</f>
        <v>3.3.2.0.16.00.0.0.000</v>
      </c>
      <c r="B94" s="157" t="str">
        <f>+'Cuadro 1 OyA'!B473</f>
        <v>Fondo servicio de mercado</v>
      </c>
      <c r="C94" s="490">
        <f>+'Cuadro 1 OyA'!C473</f>
        <v>0</v>
      </c>
      <c r="D94" s="474" t="s">
        <v>1035</v>
      </c>
      <c r="E94" s="153" t="s">
        <v>554</v>
      </c>
      <c r="F94" s="418" t="s">
        <v>53</v>
      </c>
      <c r="G94" s="418" t="s">
        <v>54</v>
      </c>
      <c r="H94" s="419">
        <f t="shared" ref="H94:H97" si="6">SUM(I94:J94)</f>
        <v>0</v>
      </c>
      <c r="I94" s="419"/>
      <c r="J94" s="419"/>
      <c r="K94" s="481"/>
      <c r="L94" s="465"/>
      <c r="M94" s="415"/>
      <c r="N94" s="415"/>
      <c r="O94" s="415"/>
      <c r="P94" s="415"/>
      <c r="Q94" s="415"/>
      <c r="R94" s="415"/>
      <c r="S94" s="415"/>
      <c r="T94" s="415"/>
      <c r="U94" s="415"/>
      <c r="V94" s="415"/>
      <c r="W94" s="415"/>
      <c r="X94" s="415"/>
      <c r="Y94" s="415"/>
      <c r="Z94" s="415"/>
    </row>
    <row r="95" spans="1:26" hidden="1">
      <c r="A95" s="157"/>
      <c r="B95" s="157"/>
      <c r="C95" s="490"/>
      <c r="D95" s="474"/>
      <c r="E95" s="425"/>
      <c r="F95" s="418" t="s">
        <v>178</v>
      </c>
      <c r="G95" s="418" t="s">
        <v>179</v>
      </c>
      <c r="H95" s="419">
        <f t="shared" si="6"/>
        <v>0</v>
      </c>
      <c r="I95" s="419"/>
      <c r="J95" s="419"/>
      <c r="K95" s="481"/>
      <c r="L95" s="465"/>
      <c r="M95" s="415"/>
      <c r="N95" s="415"/>
      <c r="O95" s="415"/>
      <c r="P95" s="415"/>
      <c r="Q95" s="415"/>
      <c r="R95" s="415"/>
      <c r="S95" s="415"/>
      <c r="T95" s="415"/>
      <c r="U95" s="415"/>
      <c r="V95" s="415"/>
      <c r="W95" s="415"/>
      <c r="X95" s="415"/>
      <c r="Y95" s="415"/>
      <c r="Z95" s="415"/>
    </row>
    <row r="96" spans="1:26" ht="26.4" hidden="1">
      <c r="A96" s="157"/>
      <c r="B96" s="157"/>
      <c r="C96" s="490"/>
      <c r="D96" s="474"/>
      <c r="E96" s="425"/>
      <c r="F96" s="418" t="s">
        <v>77</v>
      </c>
      <c r="G96" s="418" t="s">
        <v>452</v>
      </c>
      <c r="H96" s="419">
        <f t="shared" si="6"/>
        <v>0</v>
      </c>
      <c r="I96" s="419"/>
      <c r="J96" s="419"/>
      <c r="K96" s="481"/>
      <c r="L96" s="465"/>
      <c r="M96" s="415"/>
      <c r="N96" s="415"/>
      <c r="O96" s="415"/>
      <c r="P96" s="415"/>
      <c r="Q96" s="415"/>
      <c r="R96" s="415"/>
      <c r="S96" s="415"/>
      <c r="T96" s="415"/>
      <c r="U96" s="415"/>
      <c r="V96" s="415"/>
      <c r="W96" s="415"/>
      <c r="X96" s="415"/>
      <c r="Y96" s="415"/>
      <c r="Z96" s="415"/>
    </row>
    <row r="97" spans="1:26" hidden="1">
      <c r="A97" s="157"/>
      <c r="B97" s="157"/>
      <c r="C97" s="490"/>
      <c r="D97" s="474"/>
      <c r="E97" s="425"/>
      <c r="F97" s="418" t="s">
        <v>155</v>
      </c>
      <c r="G97" s="418" t="s">
        <v>156</v>
      </c>
      <c r="H97" s="419">
        <f t="shared" si="6"/>
        <v>0</v>
      </c>
      <c r="I97" s="419"/>
      <c r="J97" s="419"/>
      <c r="K97" s="481"/>
      <c r="L97" s="465"/>
      <c r="M97" s="415"/>
      <c r="N97" s="415"/>
      <c r="O97" s="415"/>
      <c r="P97" s="415"/>
      <c r="Q97" s="415"/>
      <c r="R97" s="415"/>
      <c r="S97" s="415"/>
      <c r="T97" s="415"/>
      <c r="U97" s="415"/>
      <c r="V97" s="415"/>
      <c r="W97" s="415"/>
      <c r="X97" s="415"/>
      <c r="Y97" s="415"/>
      <c r="Z97" s="415"/>
    </row>
    <row r="98" spans="1:26" hidden="1">
      <c r="A98" s="157"/>
      <c r="B98" s="157"/>
      <c r="C98" s="490"/>
      <c r="D98" s="474"/>
      <c r="E98" s="425"/>
      <c r="F98" s="418"/>
      <c r="G98" s="418"/>
      <c r="H98" s="419"/>
      <c r="I98" s="419"/>
      <c r="J98" s="419"/>
      <c r="K98" s="481"/>
      <c r="L98" s="465"/>
      <c r="M98" s="415"/>
      <c r="N98" s="415"/>
      <c r="O98" s="415"/>
      <c r="P98" s="415"/>
      <c r="Q98" s="415"/>
      <c r="R98" s="415"/>
      <c r="S98" s="415"/>
      <c r="T98" s="415"/>
      <c r="U98" s="415"/>
      <c r="V98" s="415"/>
      <c r="W98" s="415"/>
      <c r="X98" s="415"/>
      <c r="Y98" s="415"/>
      <c r="Z98" s="415"/>
    </row>
    <row r="99" spans="1:26" hidden="1">
      <c r="A99" s="157"/>
      <c r="B99" s="157"/>
      <c r="C99" s="490"/>
      <c r="D99" s="474"/>
      <c r="E99" s="425"/>
      <c r="F99" s="418"/>
      <c r="G99" s="418"/>
      <c r="H99" s="419"/>
      <c r="I99" s="419"/>
      <c r="J99" s="419"/>
      <c r="K99" s="481"/>
      <c r="L99" s="465"/>
      <c r="M99" s="415"/>
      <c r="N99" s="415"/>
      <c r="O99" s="415"/>
      <c r="P99" s="415"/>
      <c r="Q99" s="415"/>
      <c r="R99" s="415"/>
      <c r="S99" s="415"/>
      <c r="T99" s="415"/>
      <c r="U99" s="415"/>
      <c r="V99" s="415"/>
      <c r="W99" s="415"/>
      <c r="X99" s="415"/>
      <c r="Y99" s="415"/>
      <c r="Z99" s="415"/>
    </row>
    <row r="100" spans="1:26" ht="26.4">
      <c r="A100" s="157" t="str">
        <f>+'Cuadro 1 OyA'!A481</f>
        <v>3.3.2.0.19.00.0.0.000</v>
      </c>
      <c r="B100" s="157" t="str">
        <f>+'Cuadro 1 OyA'!B481</f>
        <v>Fondo servicio de acueductos</v>
      </c>
      <c r="C100" s="490">
        <f>+'Cuadro 1 OyA'!C481</f>
        <v>51349310</v>
      </c>
      <c r="D100" s="474" t="s">
        <v>1036</v>
      </c>
      <c r="E100" s="425" t="s">
        <v>407</v>
      </c>
      <c r="F100" s="418" t="s">
        <v>186</v>
      </c>
      <c r="G100" s="418" t="s">
        <v>206</v>
      </c>
      <c r="H100" s="419">
        <f>SUM(I100:J100)</f>
        <v>51349310</v>
      </c>
      <c r="I100" s="419"/>
      <c r="J100" s="419">
        <v>51349310</v>
      </c>
      <c r="K100" s="481"/>
      <c r="L100" s="465"/>
      <c r="M100" s="415"/>
      <c r="N100" s="415"/>
      <c r="O100" s="415"/>
      <c r="P100" s="415"/>
      <c r="Q100" s="415"/>
      <c r="R100" s="415"/>
      <c r="S100" s="415"/>
      <c r="T100" s="415"/>
      <c r="U100" s="415"/>
      <c r="V100" s="415"/>
      <c r="W100" s="415"/>
      <c r="X100" s="415"/>
      <c r="Y100" s="415"/>
      <c r="Z100" s="415"/>
    </row>
    <row r="101" spans="1:26" hidden="1">
      <c r="A101" s="157"/>
      <c r="B101" s="157"/>
      <c r="C101" s="490"/>
      <c r="D101" s="474"/>
      <c r="E101" s="425"/>
      <c r="F101" s="418" t="s">
        <v>268</v>
      </c>
      <c r="G101" s="418" t="s">
        <v>269</v>
      </c>
      <c r="H101" s="419">
        <f t="shared" ref="H101" si="7">SUM(I101:J101)</f>
        <v>0</v>
      </c>
      <c r="I101" s="419">
        <v>0</v>
      </c>
      <c r="J101" s="419"/>
      <c r="K101" s="481"/>
      <c r="L101" s="465"/>
      <c r="M101" s="415"/>
      <c r="N101" s="415"/>
      <c r="O101" s="415"/>
      <c r="P101" s="415"/>
      <c r="Q101" s="415"/>
      <c r="R101" s="415"/>
      <c r="S101" s="415"/>
      <c r="T101" s="415"/>
      <c r="U101" s="415"/>
      <c r="V101" s="415"/>
      <c r="W101" s="415"/>
      <c r="X101" s="415"/>
      <c r="Y101" s="415"/>
      <c r="Z101" s="415"/>
    </row>
    <row r="102" spans="1:26" hidden="1">
      <c r="A102" s="157"/>
      <c r="B102" s="157"/>
      <c r="C102" s="490"/>
      <c r="D102" s="474"/>
      <c r="E102" s="425"/>
      <c r="F102" s="418" t="s">
        <v>201</v>
      </c>
      <c r="G102" s="418" t="s">
        <v>411</v>
      </c>
      <c r="H102" s="419">
        <f t="shared" ref="H102:H108" si="8">SUM(I102:J102)</f>
        <v>0</v>
      </c>
      <c r="I102" s="419">
        <v>0</v>
      </c>
      <c r="J102" s="419"/>
      <c r="K102" s="481"/>
      <c r="L102" s="465"/>
      <c r="M102" s="415"/>
      <c r="N102" s="415"/>
      <c r="O102" s="415"/>
      <c r="P102" s="415"/>
      <c r="Q102" s="415"/>
      <c r="R102" s="415"/>
      <c r="S102" s="415"/>
      <c r="T102" s="415"/>
      <c r="U102" s="415"/>
      <c r="V102" s="415"/>
      <c r="W102" s="415"/>
      <c r="X102" s="415"/>
      <c r="Y102" s="415"/>
      <c r="Z102" s="415"/>
    </row>
    <row r="103" spans="1:26" hidden="1">
      <c r="A103" s="157"/>
      <c r="B103" s="157"/>
      <c r="C103" s="490"/>
      <c r="D103" s="474"/>
      <c r="E103" s="425"/>
      <c r="F103" s="418" t="s">
        <v>91</v>
      </c>
      <c r="G103" s="418" t="s">
        <v>1037</v>
      </c>
      <c r="H103" s="419">
        <f t="shared" si="8"/>
        <v>0</v>
      </c>
      <c r="I103" s="419">
        <v>0</v>
      </c>
      <c r="J103" s="419"/>
      <c r="K103" s="481"/>
      <c r="L103" s="465"/>
      <c r="M103" s="415"/>
      <c r="N103" s="415"/>
      <c r="O103" s="415"/>
      <c r="P103" s="415"/>
      <c r="Q103" s="415"/>
      <c r="R103" s="415"/>
      <c r="S103" s="415"/>
      <c r="T103" s="415"/>
      <c r="U103" s="415"/>
      <c r="V103" s="415"/>
      <c r="W103" s="415"/>
      <c r="X103" s="415"/>
      <c r="Y103" s="415"/>
      <c r="Z103" s="415"/>
    </row>
    <row r="104" spans="1:26" hidden="1">
      <c r="A104" s="157"/>
      <c r="B104" s="157"/>
      <c r="C104" s="490"/>
      <c r="D104" s="474"/>
      <c r="E104" s="425"/>
      <c r="F104" s="418" t="s">
        <v>96</v>
      </c>
      <c r="G104" s="418" t="s">
        <v>456</v>
      </c>
      <c r="H104" s="419">
        <f t="shared" si="8"/>
        <v>0</v>
      </c>
      <c r="I104" s="419">
        <v>0</v>
      </c>
      <c r="J104" s="419"/>
      <c r="K104" s="481"/>
      <c r="L104" s="465"/>
      <c r="M104" s="415"/>
      <c r="N104" s="415"/>
      <c r="O104" s="415"/>
      <c r="P104" s="415"/>
      <c r="Q104" s="415"/>
      <c r="R104" s="415"/>
      <c r="S104" s="415"/>
      <c r="T104" s="415"/>
      <c r="U104" s="415"/>
      <c r="V104" s="415"/>
      <c r="W104" s="415"/>
      <c r="X104" s="415"/>
      <c r="Y104" s="415"/>
      <c r="Z104" s="415"/>
    </row>
    <row r="105" spans="1:26" hidden="1">
      <c r="A105" s="157"/>
      <c r="B105" s="157"/>
      <c r="C105" s="490"/>
      <c r="D105" s="474"/>
      <c r="E105" s="425"/>
      <c r="F105" s="418" t="s">
        <v>154</v>
      </c>
      <c r="G105" s="418" t="s">
        <v>461</v>
      </c>
      <c r="H105" s="419">
        <f t="shared" si="8"/>
        <v>0</v>
      </c>
      <c r="I105" s="419"/>
      <c r="J105" s="419">
        <v>0</v>
      </c>
      <c r="K105" s="481"/>
      <c r="L105" s="465"/>
      <c r="M105" s="415"/>
      <c r="N105" s="415"/>
      <c r="O105" s="415"/>
      <c r="P105" s="415"/>
      <c r="Q105" s="415"/>
      <c r="R105" s="415"/>
      <c r="S105" s="415"/>
      <c r="T105" s="415"/>
      <c r="U105" s="415"/>
      <c r="V105" s="415"/>
      <c r="W105" s="415"/>
      <c r="X105" s="415"/>
      <c r="Y105" s="415"/>
      <c r="Z105" s="415"/>
    </row>
    <row r="106" spans="1:26" hidden="1">
      <c r="A106" s="157"/>
      <c r="B106" s="157"/>
      <c r="C106" s="490"/>
      <c r="D106" s="474"/>
      <c r="E106" s="425"/>
      <c r="F106" s="418" t="s">
        <v>160</v>
      </c>
      <c r="G106" s="418" t="s">
        <v>1017</v>
      </c>
      <c r="H106" s="419">
        <f t="shared" si="8"/>
        <v>0</v>
      </c>
      <c r="I106" s="419"/>
      <c r="J106" s="419">
        <v>0</v>
      </c>
      <c r="K106" s="481"/>
      <c r="L106" s="465"/>
      <c r="M106" s="415"/>
      <c r="N106" s="415"/>
      <c r="O106" s="415"/>
      <c r="P106" s="415"/>
      <c r="Q106" s="415"/>
      <c r="R106" s="415"/>
      <c r="S106" s="415"/>
      <c r="T106" s="415"/>
      <c r="U106" s="415"/>
      <c r="V106" s="415"/>
      <c r="W106" s="415"/>
      <c r="X106" s="415"/>
      <c r="Y106" s="415"/>
      <c r="Z106" s="415"/>
    </row>
    <row r="107" spans="1:26" hidden="1">
      <c r="A107" s="157"/>
      <c r="B107" s="157"/>
      <c r="C107" s="490"/>
      <c r="D107" s="474"/>
      <c r="E107" s="425"/>
      <c r="F107" s="418" t="s">
        <v>409</v>
      </c>
      <c r="G107" s="418" t="s">
        <v>410</v>
      </c>
      <c r="H107" s="419">
        <f t="shared" si="8"/>
        <v>0</v>
      </c>
      <c r="I107" s="419"/>
      <c r="J107" s="419">
        <v>0</v>
      </c>
      <c r="K107" s="481"/>
      <c r="L107" s="465"/>
      <c r="M107" s="415"/>
      <c r="N107" s="415"/>
      <c r="O107" s="415"/>
      <c r="P107" s="415"/>
      <c r="Q107" s="415"/>
      <c r="R107" s="415"/>
      <c r="S107" s="415"/>
      <c r="T107" s="415"/>
      <c r="U107" s="415"/>
      <c r="V107" s="415"/>
      <c r="W107" s="415"/>
      <c r="X107" s="415"/>
      <c r="Y107" s="415"/>
      <c r="Z107" s="415"/>
    </row>
    <row r="108" spans="1:26" ht="26.4" hidden="1">
      <c r="A108" s="157"/>
      <c r="B108" s="157"/>
      <c r="C108" s="490"/>
      <c r="D108" s="474" t="s">
        <v>533</v>
      </c>
      <c r="E108" s="157" t="s">
        <v>725</v>
      </c>
      <c r="F108" s="418" t="s">
        <v>220</v>
      </c>
      <c r="G108" s="418" t="s">
        <v>221</v>
      </c>
      <c r="H108" s="419">
        <f t="shared" si="8"/>
        <v>0</v>
      </c>
      <c r="I108" s="419"/>
      <c r="J108" s="419">
        <v>0</v>
      </c>
      <c r="K108" s="481"/>
      <c r="L108" s="465"/>
      <c r="M108" s="415"/>
      <c r="N108" s="415"/>
      <c r="O108" s="415"/>
      <c r="P108" s="415"/>
      <c r="Q108" s="415"/>
      <c r="R108" s="415"/>
      <c r="S108" s="415"/>
      <c r="T108" s="415"/>
      <c r="U108" s="415"/>
      <c r="V108" s="415"/>
      <c r="W108" s="415"/>
      <c r="X108" s="415"/>
      <c r="Y108" s="415"/>
      <c r="Z108" s="415"/>
    </row>
    <row r="109" spans="1:26">
      <c r="A109" s="157"/>
      <c r="B109" s="157"/>
      <c r="C109" s="490"/>
      <c r="D109" s="474"/>
      <c r="E109" s="425"/>
      <c r="F109" s="418"/>
      <c r="G109" s="418"/>
      <c r="H109" s="419"/>
      <c r="I109" s="419"/>
      <c r="J109" s="419"/>
      <c r="K109" s="481"/>
      <c r="L109" s="465"/>
      <c r="M109" s="415"/>
      <c r="N109" s="415"/>
      <c r="O109" s="415"/>
      <c r="P109" s="415"/>
      <c r="Q109" s="415"/>
      <c r="R109" s="415"/>
      <c r="S109" s="415"/>
      <c r="T109" s="415"/>
      <c r="U109" s="415"/>
      <c r="V109" s="415"/>
      <c r="W109" s="415"/>
      <c r="X109" s="415"/>
      <c r="Y109" s="415"/>
      <c r="Z109" s="415"/>
    </row>
    <row r="110" spans="1:26">
      <c r="A110" s="157"/>
      <c r="B110" s="157"/>
      <c r="C110" s="490"/>
      <c r="D110" s="474"/>
      <c r="E110" s="425"/>
      <c r="F110" s="418"/>
      <c r="G110" s="418"/>
      <c r="H110" s="419"/>
      <c r="I110" s="419"/>
      <c r="J110" s="419"/>
      <c r="K110" s="481"/>
      <c r="L110" s="465"/>
      <c r="M110" s="415"/>
      <c r="N110" s="415"/>
      <c r="O110" s="415"/>
      <c r="P110" s="415"/>
      <c r="Q110" s="415"/>
      <c r="R110" s="415"/>
      <c r="S110" s="415"/>
      <c r="T110" s="415"/>
      <c r="U110" s="415"/>
      <c r="V110" s="415"/>
      <c r="W110" s="415"/>
      <c r="X110" s="415"/>
      <c r="Y110" s="415"/>
      <c r="Z110" s="415"/>
    </row>
    <row r="111" spans="1:26" ht="39.6">
      <c r="A111" s="157" t="str">
        <f>+'Cuadro 1 OyA'!A503</f>
        <v>3.3.2.0.21.00.0.0.000</v>
      </c>
      <c r="B111" s="157" t="str">
        <f>+'Cuadro 1 OyA'!B503</f>
        <v>Aporte del Consejo de Seguridad Vial, multas por infracción a la Ley de Tránsito, Ley 9078-2013</v>
      </c>
      <c r="C111" s="490">
        <f>+'Cuadro 1 OyA'!C503</f>
        <v>50000000</v>
      </c>
      <c r="D111" s="474" t="s">
        <v>1038</v>
      </c>
      <c r="E111" s="425" t="s">
        <v>728</v>
      </c>
      <c r="F111" s="418" t="s">
        <v>186</v>
      </c>
      <c r="G111" s="418" t="s">
        <v>206</v>
      </c>
      <c r="H111" s="419">
        <f>SUM(I111:J111)</f>
        <v>50000000</v>
      </c>
      <c r="I111" s="419"/>
      <c r="J111" s="419">
        <v>50000000</v>
      </c>
      <c r="K111" s="481"/>
      <c r="L111" s="465"/>
      <c r="M111" s="415"/>
      <c r="N111" s="415"/>
      <c r="O111" s="415"/>
      <c r="P111" s="415"/>
      <c r="Q111" s="415"/>
      <c r="R111" s="415"/>
      <c r="S111" s="415"/>
      <c r="T111" s="415"/>
      <c r="U111" s="415"/>
      <c r="V111" s="415"/>
      <c r="W111" s="415"/>
      <c r="X111" s="415"/>
      <c r="Y111" s="415"/>
      <c r="Z111" s="415"/>
    </row>
    <row r="112" spans="1:26" hidden="1">
      <c r="A112" s="157"/>
      <c r="B112" s="157"/>
      <c r="C112" s="490"/>
      <c r="D112" s="474"/>
      <c r="E112" s="425"/>
      <c r="F112" s="418" t="s">
        <v>180</v>
      </c>
      <c r="G112" s="418" t="s">
        <v>181</v>
      </c>
      <c r="H112" s="419">
        <f t="shared" ref="H112:H119" si="9">SUM(I112:J112)</f>
        <v>0</v>
      </c>
      <c r="I112" s="419">
        <v>0</v>
      </c>
      <c r="J112" s="419"/>
      <c r="K112" s="481"/>
      <c r="L112" s="465"/>
      <c r="M112" s="415"/>
      <c r="N112" s="415"/>
      <c r="O112" s="415"/>
      <c r="P112" s="415"/>
      <c r="Q112" s="415"/>
      <c r="R112" s="415"/>
      <c r="S112" s="415"/>
      <c r="T112" s="415"/>
      <c r="U112" s="415"/>
      <c r="V112" s="415"/>
      <c r="W112" s="415"/>
      <c r="X112" s="415"/>
      <c r="Y112" s="415"/>
      <c r="Z112" s="415"/>
    </row>
    <row r="113" spans="1:26" ht="26.4" hidden="1">
      <c r="A113" s="157"/>
      <c r="B113" s="157"/>
      <c r="C113" s="490"/>
      <c r="D113" s="474"/>
      <c r="E113" s="425"/>
      <c r="F113" s="418" t="s">
        <v>88</v>
      </c>
      <c r="G113" s="418" t="s">
        <v>84</v>
      </c>
      <c r="H113" s="419">
        <f t="shared" si="9"/>
        <v>0</v>
      </c>
      <c r="I113" s="419">
        <v>0</v>
      </c>
      <c r="J113" s="419"/>
      <c r="K113" s="481"/>
      <c r="L113" s="465"/>
      <c r="M113" s="415"/>
      <c r="N113" s="415"/>
      <c r="O113" s="415"/>
      <c r="P113" s="415"/>
      <c r="Q113" s="415"/>
      <c r="R113" s="415"/>
      <c r="S113" s="415"/>
      <c r="T113" s="415"/>
      <c r="U113" s="415"/>
      <c r="V113" s="415"/>
      <c r="W113" s="415"/>
      <c r="X113" s="415"/>
      <c r="Y113" s="415"/>
      <c r="Z113" s="415"/>
    </row>
    <row r="114" spans="1:26" hidden="1">
      <c r="A114" s="157"/>
      <c r="B114" s="157"/>
      <c r="C114" s="490"/>
      <c r="D114" s="474"/>
      <c r="E114" s="425"/>
      <c r="F114" s="418" t="s">
        <v>215</v>
      </c>
      <c r="G114" s="418" t="s">
        <v>216</v>
      </c>
      <c r="H114" s="419">
        <f t="shared" si="9"/>
        <v>0</v>
      </c>
      <c r="I114" s="419">
        <v>0</v>
      </c>
      <c r="J114" s="419"/>
      <c r="K114" s="481"/>
      <c r="L114" s="465"/>
      <c r="M114" s="415"/>
      <c r="N114" s="415"/>
      <c r="O114" s="415"/>
      <c r="P114" s="415"/>
      <c r="Q114" s="415"/>
      <c r="R114" s="415"/>
      <c r="S114" s="415"/>
      <c r="T114" s="415"/>
      <c r="U114" s="415"/>
      <c r="V114" s="415"/>
      <c r="W114" s="415"/>
      <c r="X114" s="415"/>
      <c r="Y114" s="415"/>
      <c r="Z114" s="415"/>
    </row>
    <row r="115" spans="1:26" ht="26.4" hidden="1">
      <c r="A115" s="157"/>
      <c r="B115" s="157"/>
      <c r="C115" s="490"/>
      <c r="D115" s="474"/>
      <c r="E115" s="425"/>
      <c r="F115" s="418" t="s">
        <v>117</v>
      </c>
      <c r="G115" s="418" t="s">
        <v>118</v>
      </c>
      <c r="H115" s="419">
        <f t="shared" si="9"/>
        <v>0</v>
      </c>
      <c r="I115" s="419">
        <v>0</v>
      </c>
      <c r="J115" s="419"/>
      <c r="K115" s="481"/>
      <c r="L115" s="465"/>
      <c r="M115" s="415"/>
      <c r="N115" s="415"/>
      <c r="O115" s="415"/>
      <c r="P115" s="415"/>
      <c r="Q115" s="415"/>
      <c r="R115" s="415"/>
      <c r="S115" s="415"/>
      <c r="T115" s="415"/>
      <c r="U115" s="415"/>
      <c r="V115" s="415"/>
      <c r="W115" s="415"/>
      <c r="X115" s="415"/>
      <c r="Y115" s="415"/>
      <c r="Z115" s="415"/>
    </row>
    <row r="116" spans="1:26" hidden="1">
      <c r="A116" s="157"/>
      <c r="B116" s="157"/>
      <c r="C116" s="490"/>
      <c r="D116" s="474"/>
      <c r="E116" s="425"/>
      <c r="F116" s="418" t="s">
        <v>120</v>
      </c>
      <c r="G116" s="418" t="s">
        <v>121</v>
      </c>
      <c r="H116" s="419">
        <f t="shared" si="9"/>
        <v>0</v>
      </c>
      <c r="I116" s="419">
        <v>0</v>
      </c>
      <c r="J116" s="419"/>
      <c r="K116" s="481"/>
      <c r="L116" s="465"/>
      <c r="M116" s="415"/>
      <c r="N116" s="415"/>
      <c r="O116" s="415"/>
      <c r="P116" s="415"/>
      <c r="Q116" s="415"/>
      <c r="R116" s="415"/>
      <c r="S116" s="415"/>
      <c r="T116" s="415"/>
      <c r="U116" s="415"/>
      <c r="V116" s="415"/>
      <c r="W116" s="415"/>
      <c r="X116" s="415"/>
      <c r="Y116" s="415"/>
      <c r="Z116" s="415"/>
    </row>
    <row r="117" spans="1:26" ht="26.4" hidden="1">
      <c r="A117" s="157"/>
      <c r="B117" s="157"/>
      <c r="C117" s="490"/>
      <c r="D117" s="474"/>
      <c r="E117" s="425"/>
      <c r="F117" s="418" t="s">
        <v>124</v>
      </c>
      <c r="G117" s="418" t="s">
        <v>125</v>
      </c>
      <c r="H117" s="419">
        <f t="shared" si="9"/>
        <v>0</v>
      </c>
      <c r="I117" s="419">
        <v>0</v>
      </c>
      <c r="J117" s="419"/>
      <c r="K117" s="481"/>
      <c r="L117" s="465"/>
      <c r="M117" s="415"/>
      <c r="N117" s="415"/>
      <c r="O117" s="415"/>
      <c r="P117" s="415"/>
      <c r="Q117" s="415"/>
      <c r="R117" s="415"/>
      <c r="S117" s="415"/>
      <c r="T117" s="415"/>
      <c r="U117" s="415"/>
      <c r="V117" s="415"/>
      <c r="W117" s="415"/>
      <c r="X117" s="415"/>
      <c r="Y117" s="415"/>
      <c r="Z117" s="415"/>
    </row>
    <row r="118" spans="1:26" ht="26.4" hidden="1">
      <c r="A118" s="157"/>
      <c r="B118" s="157"/>
      <c r="C118" s="490"/>
      <c r="D118" s="474"/>
      <c r="E118" s="425"/>
      <c r="F118" s="418" t="s">
        <v>217</v>
      </c>
      <c r="G118" s="418" t="s">
        <v>218</v>
      </c>
      <c r="H118" s="419">
        <f t="shared" si="9"/>
        <v>0</v>
      </c>
      <c r="I118" s="419"/>
      <c r="J118" s="419">
        <v>0</v>
      </c>
      <c r="K118" s="481"/>
      <c r="L118" s="465"/>
      <c r="M118" s="415"/>
      <c r="N118" s="415"/>
      <c r="O118" s="415"/>
      <c r="P118" s="415"/>
      <c r="Q118" s="415"/>
      <c r="R118" s="415"/>
      <c r="S118" s="415"/>
      <c r="T118" s="415"/>
      <c r="U118" s="415"/>
      <c r="V118" s="415"/>
      <c r="W118" s="415"/>
      <c r="X118" s="415"/>
      <c r="Y118" s="415"/>
      <c r="Z118" s="415"/>
    </row>
    <row r="119" spans="1:26" hidden="1">
      <c r="A119" s="157"/>
      <c r="B119" s="157"/>
      <c r="C119" s="490"/>
      <c r="D119" s="474"/>
      <c r="E119" s="425"/>
      <c r="F119" s="418" t="s">
        <v>160</v>
      </c>
      <c r="G119" s="418" t="s">
        <v>463</v>
      </c>
      <c r="H119" s="419">
        <f t="shared" si="9"/>
        <v>0</v>
      </c>
      <c r="I119" s="419"/>
      <c r="J119" s="419">
        <v>0</v>
      </c>
      <c r="K119" s="481"/>
      <c r="L119" s="465"/>
      <c r="M119" s="415"/>
      <c r="N119" s="415"/>
      <c r="O119" s="415"/>
      <c r="P119" s="415"/>
      <c r="Q119" s="415"/>
      <c r="R119" s="415"/>
      <c r="S119" s="415"/>
      <c r="T119" s="415"/>
      <c r="U119" s="415"/>
      <c r="V119" s="415"/>
      <c r="W119" s="415"/>
      <c r="X119" s="415"/>
      <c r="Y119" s="415"/>
      <c r="Z119" s="415"/>
    </row>
    <row r="120" spans="1:26" hidden="1">
      <c r="A120" s="157"/>
      <c r="B120" s="157"/>
      <c r="C120" s="490"/>
      <c r="D120" s="474"/>
      <c r="E120" s="425"/>
      <c r="F120" s="418"/>
      <c r="G120" s="418"/>
      <c r="H120" s="419"/>
      <c r="I120" s="419"/>
      <c r="J120" s="419"/>
      <c r="K120" s="481"/>
      <c r="L120" s="465"/>
      <c r="M120" s="415"/>
      <c r="N120" s="415"/>
      <c r="O120" s="415"/>
      <c r="P120" s="415"/>
      <c r="Q120" s="415"/>
      <c r="R120" s="415"/>
      <c r="S120" s="415"/>
      <c r="T120" s="415"/>
      <c r="U120" s="415"/>
      <c r="V120" s="415"/>
      <c r="W120" s="415"/>
      <c r="X120" s="415"/>
      <c r="Y120" s="415"/>
      <c r="Z120" s="415"/>
    </row>
    <row r="121" spans="1:26" hidden="1">
      <c r="A121" s="157"/>
      <c r="B121" s="157"/>
      <c r="C121" s="490"/>
      <c r="D121" s="474"/>
      <c r="E121" s="425"/>
      <c r="F121" s="418"/>
      <c r="G121" s="418"/>
      <c r="H121" s="419"/>
      <c r="I121" s="419"/>
      <c r="J121" s="419"/>
      <c r="K121" s="481"/>
      <c r="L121" s="465"/>
      <c r="M121" s="415"/>
      <c r="N121" s="415"/>
      <c r="O121" s="415"/>
      <c r="P121" s="415"/>
      <c r="Q121" s="415"/>
      <c r="R121" s="415"/>
      <c r="S121" s="415"/>
      <c r="T121" s="415"/>
      <c r="U121" s="415"/>
      <c r="V121" s="415"/>
      <c r="W121" s="415"/>
      <c r="X121" s="415"/>
      <c r="Y121" s="415"/>
      <c r="Z121" s="415"/>
    </row>
    <row r="122" spans="1:26" ht="26.4" hidden="1">
      <c r="A122" s="157" t="str">
        <f>+'Cuadro 1 OyA'!A512</f>
        <v>3.3.2.0.24.00.0.0.000</v>
      </c>
      <c r="B122" s="157" t="str">
        <f>+'Cuadro 1 OyA'!B512</f>
        <v>Fondo para aplicar a conservación del recursos hídrico</v>
      </c>
      <c r="C122" s="490">
        <f>+'Cuadro 1 OyA'!C512</f>
        <v>0</v>
      </c>
      <c r="D122" s="474" t="s">
        <v>1039</v>
      </c>
      <c r="E122" s="425" t="s">
        <v>768</v>
      </c>
      <c r="F122" s="418" t="s">
        <v>24</v>
      </c>
      <c r="G122" s="418" t="s">
        <v>25</v>
      </c>
      <c r="H122" s="419">
        <f t="shared" ref="H122:H146" si="10">SUM(I122:J122)</f>
        <v>0</v>
      </c>
      <c r="I122" s="419"/>
      <c r="J122" s="419"/>
      <c r="K122" s="481"/>
      <c r="L122" s="465"/>
      <c r="M122" s="415"/>
      <c r="N122" s="415"/>
      <c r="O122" s="415"/>
      <c r="P122" s="415"/>
      <c r="Q122" s="415"/>
      <c r="R122" s="415"/>
      <c r="S122" s="415"/>
      <c r="T122" s="415"/>
      <c r="U122" s="415"/>
      <c r="V122" s="415"/>
      <c r="W122" s="415"/>
      <c r="X122" s="415"/>
      <c r="Y122" s="415"/>
      <c r="Z122" s="415"/>
    </row>
    <row r="123" spans="1:26" hidden="1">
      <c r="A123" s="157"/>
      <c r="B123" s="157"/>
      <c r="C123" s="490"/>
      <c r="D123" s="474"/>
      <c r="E123" s="425"/>
      <c r="F123" s="418" t="s">
        <v>37</v>
      </c>
      <c r="G123" s="418" t="s">
        <v>20</v>
      </c>
      <c r="H123" s="419">
        <f t="shared" si="10"/>
        <v>0</v>
      </c>
      <c r="I123" s="419"/>
      <c r="J123" s="419"/>
      <c r="K123" s="481"/>
      <c r="L123" s="465"/>
      <c r="M123" s="415"/>
      <c r="N123" s="415"/>
      <c r="O123" s="415"/>
      <c r="P123" s="415"/>
      <c r="Q123" s="415"/>
      <c r="R123" s="415"/>
      <c r="S123" s="415"/>
      <c r="T123" s="415"/>
      <c r="U123" s="415"/>
      <c r="V123" s="415"/>
      <c r="W123" s="415"/>
      <c r="X123" s="415"/>
      <c r="Y123" s="415"/>
      <c r="Z123" s="415"/>
    </row>
    <row r="124" spans="1:26" ht="39.6" hidden="1">
      <c r="A124" s="157"/>
      <c r="B124" s="157"/>
      <c r="C124" s="490"/>
      <c r="D124" s="474"/>
      <c r="E124" s="425"/>
      <c r="F124" s="418" t="s">
        <v>39</v>
      </c>
      <c r="G124" s="418" t="s">
        <v>1040</v>
      </c>
      <c r="H124" s="419">
        <f t="shared" si="10"/>
        <v>0</v>
      </c>
      <c r="I124" s="419"/>
      <c r="J124" s="419"/>
      <c r="K124" s="481"/>
      <c r="L124" s="465"/>
      <c r="M124" s="415"/>
      <c r="N124" s="415"/>
      <c r="O124" s="415"/>
      <c r="P124" s="415"/>
      <c r="Q124" s="415"/>
      <c r="R124" s="415"/>
      <c r="S124" s="415"/>
      <c r="T124" s="415"/>
      <c r="U124" s="415"/>
      <c r="V124" s="415"/>
      <c r="W124" s="415"/>
      <c r="X124" s="415"/>
      <c r="Y124" s="415"/>
      <c r="Z124" s="415"/>
    </row>
    <row r="125" spans="1:26" ht="26.4" hidden="1">
      <c r="A125" s="157"/>
      <c r="B125" s="157"/>
      <c r="C125" s="490"/>
      <c r="D125" s="474"/>
      <c r="E125" s="425"/>
      <c r="F125" s="418" t="s">
        <v>40</v>
      </c>
      <c r="G125" s="418" t="s">
        <v>332</v>
      </c>
      <c r="H125" s="419">
        <f t="shared" si="10"/>
        <v>0</v>
      </c>
      <c r="I125" s="419"/>
      <c r="J125" s="419"/>
      <c r="K125" s="481"/>
      <c r="L125" s="465"/>
      <c r="M125" s="415"/>
      <c r="N125" s="415"/>
      <c r="O125" s="415"/>
      <c r="P125" s="415"/>
      <c r="Q125" s="415"/>
      <c r="R125" s="415"/>
      <c r="S125" s="415"/>
      <c r="T125" s="415"/>
      <c r="U125" s="415"/>
      <c r="V125" s="415"/>
      <c r="W125" s="415"/>
      <c r="X125" s="415"/>
      <c r="Y125" s="415"/>
      <c r="Z125" s="415"/>
    </row>
    <row r="126" spans="1:26" ht="39.6" hidden="1">
      <c r="A126" s="157"/>
      <c r="B126" s="157"/>
      <c r="C126" s="490"/>
      <c r="D126" s="474"/>
      <c r="E126" s="425"/>
      <c r="F126" s="418" t="s">
        <v>42</v>
      </c>
      <c r="G126" s="418" t="s">
        <v>1041</v>
      </c>
      <c r="H126" s="419">
        <f t="shared" si="10"/>
        <v>0</v>
      </c>
      <c r="I126" s="419"/>
      <c r="J126" s="419"/>
      <c r="K126" s="481"/>
      <c r="L126" s="465"/>
      <c r="M126" s="415"/>
      <c r="N126" s="415"/>
      <c r="O126" s="415"/>
      <c r="P126" s="415"/>
      <c r="Q126" s="415"/>
      <c r="R126" s="415"/>
      <c r="S126" s="415"/>
      <c r="T126" s="415"/>
      <c r="U126" s="415"/>
      <c r="V126" s="415"/>
      <c r="W126" s="415"/>
      <c r="X126" s="415"/>
      <c r="Y126" s="415"/>
      <c r="Z126" s="415"/>
    </row>
    <row r="127" spans="1:26" ht="26.4" hidden="1">
      <c r="A127" s="157"/>
      <c r="B127" s="157"/>
      <c r="C127" s="490"/>
      <c r="D127" s="474"/>
      <c r="E127" s="425"/>
      <c r="F127" s="418" t="s">
        <v>43</v>
      </c>
      <c r="G127" s="418" t="s">
        <v>1042</v>
      </c>
      <c r="H127" s="419">
        <f t="shared" si="10"/>
        <v>0</v>
      </c>
      <c r="I127" s="419"/>
      <c r="J127" s="419"/>
      <c r="K127" s="481"/>
      <c r="L127" s="465"/>
      <c r="M127" s="415"/>
      <c r="N127" s="415"/>
      <c r="O127" s="415"/>
      <c r="P127" s="415"/>
      <c r="Q127" s="415"/>
      <c r="R127" s="415"/>
      <c r="S127" s="415"/>
      <c r="T127" s="415"/>
      <c r="U127" s="415"/>
      <c r="V127" s="415"/>
      <c r="W127" s="415"/>
      <c r="X127" s="415"/>
      <c r="Y127" s="415"/>
      <c r="Z127" s="415"/>
    </row>
    <row r="128" spans="1:26" ht="26.4" hidden="1">
      <c r="A128" s="157"/>
      <c r="B128" s="157"/>
      <c r="C128" s="490"/>
      <c r="D128" s="474"/>
      <c r="E128" s="425"/>
      <c r="F128" s="418" t="s">
        <v>44</v>
      </c>
      <c r="G128" s="418" t="s">
        <v>45</v>
      </c>
      <c r="H128" s="419">
        <f t="shared" si="10"/>
        <v>0</v>
      </c>
      <c r="I128" s="419"/>
      <c r="J128" s="419"/>
      <c r="K128" s="481"/>
      <c r="L128" s="465"/>
      <c r="M128" s="415"/>
      <c r="N128" s="415"/>
      <c r="O128" s="415"/>
      <c r="P128" s="415"/>
      <c r="Q128" s="415"/>
      <c r="R128" s="415"/>
      <c r="S128" s="415"/>
      <c r="T128" s="415"/>
      <c r="U128" s="415"/>
      <c r="V128" s="415"/>
      <c r="W128" s="415"/>
      <c r="X128" s="415"/>
      <c r="Y128" s="415"/>
      <c r="Z128" s="415"/>
    </row>
    <row r="129" spans="1:26" hidden="1">
      <c r="A129" s="157"/>
      <c r="B129" s="157"/>
      <c r="C129" s="490"/>
      <c r="D129" s="474"/>
      <c r="E129" s="425"/>
      <c r="F129" s="418" t="s">
        <v>56</v>
      </c>
      <c r="G129" s="418" t="s">
        <v>57</v>
      </c>
      <c r="H129" s="419">
        <f t="shared" si="10"/>
        <v>0</v>
      </c>
      <c r="I129" s="419"/>
      <c r="J129" s="419"/>
      <c r="K129" s="481"/>
      <c r="L129" s="465"/>
      <c r="M129" s="415"/>
      <c r="N129" s="415"/>
      <c r="O129" s="415"/>
      <c r="P129" s="415"/>
      <c r="Q129" s="415"/>
      <c r="R129" s="415"/>
      <c r="S129" s="415"/>
      <c r="T129" s="415"/>
      <c r="U129" s="415"/>
      <c r="V129" s="415"/>
      <c r="W129" s="415"/>
      <c r="X129" s="415"/>
      <c r="Y129" s="415"/>
      <c r="Z129" s="415"/>
    </row>
    <row r="130" spans="1:26" hidden="1">
      <c r="A130" s="157"/>
      <c r="B130" s="157"/>
      <c r="C130" s="490"/>
      <c r="D130" s="474"/>
      <c r="E130" s="425"/>
      <c r="F130" s="418" t="s">
        <v>58</v>
      </c>
      <c r="G130" s="418" t="s">
        <v>59</v>
      </c>
      <c r="H130" s="419">
        <f t="shared" si="10"/>
        <v>0</v>
      </c>
      <c r="I130" s="419"/>
      <c r="J130" s="419"/>
      <c r="K130" s="481"/>
      <c r="L130" s="465"/>
      <c r="M130" s="415"/>
      <c r="N130" s="415"/>
      <c r="O130" s="415"/>
      <c r="P130" s="415"/>
      <c r="Q130" s="415"/>
      <c r="R130" s="415"/>
      <c r="S130" s="415"/>
      <c r="T130" s="415"/>
      <c r="U130" s="415"/>
      <c r="V130" s="415"/>
      <c r="W130" s="415"/>
      <c r="X130" s="415"/>
      <c r="Y130" s="415"/>
      <c r="Z130" s="415"/>
    </row>
    <row r="131" spans="1:26" hidden="1">
      <c r="A131" s="157"/>
      <c r="B131" s="157"/>
      <c r="C131" s="490"/>
      <c r="D131" s="474"/>
      <c r="E131" s="425"/>
      <c r="F131" s="418" t="s">
        <v>201</v>
      </c>
      <c r="G131" s="418" t="s">
        <v>411</v>
      </c>
      <c r="H131" s="419">
        <f t="shared" si="10"/>
        <v>0</v>
      </c>
      <c r="I131" s="419"/>
      <c r="J131" s="419"/>
      <c r="K131" s="481"/>
      <c r="L131" s="465"/>
      <c r="M131" s="415"/>
      <c r="N131" s="415"/>
      <c r="O131" s="415"/>
      <c r="P131" s="415"/>
      <c r="Q131" s="415"/>
      <c r="R131" s="415"/>
      <c r="S131" s="415"/>
      <c r="T131" s="415"/>
      <c r="U131" s="415"/>
      <c r="V131" s="415"/>
      <c r="W131" s="415"/>
      <c r="X131" s="415"/>
      <c r="Y131" s="415"/>
      <c r="Z131" s="415"/>
    </row>
    <row r="132" spans="1:26" hidden="1">
      <c r="A132" s="157"/>
      <c r="B132" s="157"/>
      <c r="C132" s="490"/>
      <c r="D132" s="474"/>
      <c r="E132" s="425"/>
      <c r="F132" s="418" t="s">
        <v>178</v>
      </c>
      <c r="G132" s="418" t="s">
        <v>179</v>
      </c>
      <c r="H132" s="419">
        <f t="shared" si="10"/>
        <v>0</v>
      </c>
      <c r="I132" s="419"/>
      <c r="J132" s="419"/>
      <c r="K132" s="481"/>
      <c r="L132" s="465"/>
      <c r="M132" s="415"/>
      <c r="N132" s="415"/>
      <c r="O132" s="415"/>
      <c r="P132" s="415"/>
      <c r="Q132" s="415"/>
      <c r="R132" s="415"/>
      <c r="S132" s="415"/>
      <c r="T132" s="415"/>
      <c r="U132" s="415"/>
      <c r="V132" s="415"/>
      <c r="W132" s="415"/>
      <c r="X132" s="415"/>
      <c r="Y132" s="415"/>
      <c r="Z132" s="415"/>
    </row>
    <row r="133" spans="1:26" hidden="1">
      <c r="A133" s="157"/>
      <c r="B133" s="157"/>
      <c r="C133" s="490"/>
      <c r="D133" s="474"/>
      <c r="E133" s="425"/>
      <c r="F133" s="418" t="s">
        <v>96</v>
      </c>
      <c r="G133" s="418" t="s">
        <v>1043</v>
      </c>
      <c r="H133" s="419">
        <f t="shared" si="10"/>
        <v>0</v>
      </c>
      <c r="I133" s="419"/>
      <c r="J133" s="419"/>
      <c r="K133" s="481"/>
      <c r="L133" s="465"/>
      <c r="M133" s="415"/>
      <c r="N133" s="415"/>
      <c r="O133" s="415"/>
      <c r="P133" s="415"/>
      <c r="Q133" s="415"/>
      <c r="R133" s="415"/>
      <c r="S133" s="415"/>
      <c r="T133" s="415"/>
      <c r="U133" s="415"/>
      <c r="V133" s="415"/>
      <c r="W133" s="415"/>
      <c r="X133" s="415"/>
      <c r="Y133" s="415"/>
      <c r="Z133" s="415"/>
    </row>
    <row r="134" spans="1:26" hidden="1">
      <c r="A134" s="157"/>
      <c r="B134" s="157"/>
      <c r="C134" s="490"/>
      <c r="D134" s="474"/>
      <c r="E134" s="425"/>
      <c r="F134" s="418" t="s">
        <v>98</v>
      </c>
      <c r="G134" s="418" t="s">
        <v>99</v>
      </c>
      <c r="H134" s="419">
        <f t="shared" si="10"/>
        <v>0</v>
      </c>
      <c r="I134" s="419"/>
      <c r="J134" s="419"/>
      <c r="K134" s="481"/>
      <c r="L134" s="465"/>
      <c r="M134" s="415"/>
      <c r="N134" s="415"/>
      <c r="O134" s="415"/>
      <c r="P134" s="415"/>
      <c r="Q134" s="415"/>
      <c r="R134" s="415"/>
      <c r="S134" s="415"/>
      <c r="T134" s="415"/>
      <c r="U134" s="415"/>
      <c r="V134" s="415"/>
      <c r="W134" s="415"/>
      <c r="X134" s="415"/>
      <c r="Y134" s="415"/>
      <c r="Z134" s="415"/>
    </row>
    <row r="135" spans="1:26" ht="26.4" hidden="1">
      <c r="A135" s="157"/>
      <c r="B135" s="157"/>
      <c r="C135" s="490"/>
      <c r="D135" s="474"/>
      <c r="E135" s="425"/>
      <c r="F135" s="418" t="s">
        <v>110</v>
      </c>
      <c r="G135" s="418" t="s">
        <v>1044</v>
      </c>
      <c r="H135" s="419">
        <f t="shared" si="10"/>
        <v>0</v>
      </c>
      <c r="I135" s="419"/>
      <c r="J135" s="419"/>
      <c r="K135" s="481"/>
      <c r="L135" s="465"/>
      <c r="M135" s="415"/>
      <c r="N135" s="415"/>
      <c r="O135" s="415"/>
      <c r="P135" s="415"/>
      <c r="Q135" s="415"/>
      <c r="R135" s="415"/>
      <c r="S135" s="415"/>
      <c r="T135" s="415"/>
      <c r="U135" s="415"/>
      <c r="V135" s="415"/>
      <c r="W135" s="415"/>
      <c r="X135" s="415"/>
      <c r="Y135" s="415"/>
      <c r="Z135" s="415"/>
    </row>
    <row r="136" spans="1:26" hidden="1">
      <c r="A136" s="157"/>
      <c r="B136" s="157"/>
      <c r="C136" s="490"/>
      <c r="D136" s="474"/>
      <c r="E136" s="425"/>
      <c r="F136" s="418" t="s">
        <v>113</v>
      </c>
      <c r="G136" s="418" t="s">
        <v>114</v>
      </c>
      <c r="H136" s="419">
        <f t="shared" si="10"/>
        <v>0</v>
      </c>
      <c r="I136" s="419"/>
      <c r="J136" s="419"/>
      <c r="K136" s="481"/>
      <c r="L136" s="465"/>
      <c r="M136" s="415"/>
      <c r="N136" s="415"/>
      <c r="O136" s="415"/>
      <c r="P136" s="415"/>
      <c r="Q136" s="415"/>
      <c r="R136" s="415"/>
      <c r="S136" s="415"/>
      <c r="T136" s="415"/>
      <c r="U136" s="415"/>
      <c r="V136" s="415"/>
      <c r="W136" s="415"/>
      <c r="X136" s="415"/>
      <c r="Y136" s="415"/>
      <c r="Z136" s="415"/>
    </row>
    <row r="137" spans="1:26" hidden="1">
      <c r="A137" s="157"/>
      <c r="B137" s="157"/>
      <c r="C137" s="490"/>
      <c r="D137" s="474"/>
      <c r="E137" s="425"/>
      <c r="F137" s="418" t="s">
        <v>247</v>
      </c>
      <c r="G137" s="418" t="s">
        <v>248</v>
      </c>
      <c r="H137" s="419">
        <f t="shared" si="10"/>
        <v>0</v>
      </c>
      <c r="I137" s="419"/>
      <c r="J137" s="419"/>
      <c r="K137" s="481"/>
      <c r="L137" s="465"/>
      <c r="M137" s="415"/>
      <c r="N137" s="415"/>
      <c r="O137" s="415"/>
      <c r="P137" s="415"/>
      <c r="Q137" s="415"/>
      <c r="R137" s="415"/>
      <c r="S137" s="415"/>
      <c r="T137" s="415"/>
      <c r="U137" s="415"/>
      <c r="V137" s="415"/>
      <c r="W137" s="415"/>
      <c r="X137" s="415"/>
      <c r="Y137" s="415"/>
      <c r="Z137" s="415"/>
    </row>
    <row r="138" spans="1:26" hidden="1">
      <c r="A138" s="157"/>
      <c r="B138" s="157"/>
      <c r="C138" s="490"/>
      <c r="D138" s="474"/>
      <c r="E138" s="425"/>
      <c r="F138" s="418" t="s">
        <v>120</v>
      </c>
      <c r="G138" s="418" t="s">
        <v>121</v>
      </c>
      <c r="H138" s="419">
        <f t="shared" si="10"/>
        <v>0</v>
      </c>
      <c r="I138" s="419"/>
      <c r="J138" s="419"/>
      <c r="K138" s="481"/>
      <c r="L138" s="465"/>
      <c r="M138" s="415"/>
      <c r="N138" s="415"/>
      <c r="O138" s="415"/>
      <c r="P138" s="415"/>
      <c r="Q138" s="415"/>
      <c r="R138" s="415"/>
      <c r="S138" s="415"/>
      <c r="T138" s="415"/>
      <c r="U138" s="415"/>
      <c r="V138" s="415"/>
      <c r="W138" s="415"/>
      <c r="X138" s="415"/>
      <c r="Y138" s="415"/>
      <c r="Z138" s="415"/>
    </row>
    <row r="139" spans="1:26" hidden="1">
      <c r="A139" s="157"/>
      <c r="B139" s="157"/>
      <c r="C139" s="490"/>
      <c r="D139" s="474"/>
      <c r="E139" s="425"/>
      <c r="F139" s="418" t="s">
        <v>155</v>
      </c>
      <c r="G139" s="418" t="s">
        <v>156</v>
      </c>
      <c r="H139" s="419">
        <f t="shared" si="10"/>
        <v>0</v>
      </c>
      <c r="I139" s="419"/>
      <c r="J139" s="419"/>
      <c r="K139" s="481"/>
      <c r="L139" s="465"/>
      <c r="M139" s="415"/>
      <c r="N139" s="415"/>
      <c r="O139" s="415"/>
      <c r="P139" s="415"/>
      <c r="Q139" s="415"/>
      <c r="R139" s="415"/>
      <c r="S139" s="415"/>
      <c r="T139" s="415"/>
      <c r="U139" s="415"/>
      <c r="V139" s="415"/>
      <c r="W139" s="415"/>
      <c r="X139" s="415"/>
      <c r="Y139" s="415"/>
      <c r="Z139" s="415"/>
    </row>
    <row r="140" spans="1:26" hidden="1">
      <c r="A140" s="157"/>
      <c r="B140" s="157"/>
      <c r="C140" s="490"/>
      <c r="D140" s="474"/>
      <c r="E140" s="425"/>
      <c r="F140" s="418" t="s">
        <v>220</v>
      </c>
      <c r="G140" s="418" t="s">
        <v>221</v>
      </c>
      <c r="H140" s="419">
        <f t="shared" si="10"/>
        <v>0</v>
      </c>
      <c r="I140" s="419"/>
      <c r="J140" s="419"/>
      <c r="K140" s="481"/>
      <c r="L140" s="465"/>
      <c r="M140" s="415"/>
      <c r="N140" s="415"/>
      <c r="O140" s="415"/>
      <c r="P140" s="415"/>
      <c r="Q140" s="415"/>
      <c r="R140" s="415"/>
      <c r="S140" s="415"/>
      <c r="T140" s="415"/>
      <c r="U140" s="415"/>
      <c r="V140" s="415"/>
      <c r="W140" s="415"/>
      <c r="X140" s="415"/>
      <c r="Y140" s="415"/>
      <c r="Z140" s="415"/>
    </row>
    <row r="141" spans="1:26" hidden="1">
      <c r="A141" s="157"/>
      <c r="B141" s="157"/>
      <c r="C141" s="490"/>
      <c r="D141" s="474"/>
      <c r="E141" s="425"/>
      <c r="F141" s="418"/>
      <c r="G141" s="418"/>
      <c r="H141" s="419"/>
      <c r="I141" s="419"/>
      <c r="J141" s="419"/>
      <c r="K141" s="481"/>
      <c r="L141" s="465"/>
      <c r="M141" s="415"/>
      <c r="N141" s="415"/>
      <c r="O141" s="415"/>
      <c r="P141" s="415"/>
      <c r="Q141" s="415"/>
      <c r="R141" s="415"/>
      <c r="S141" s="415"/>
      <c r="T141" s="415"/>
      <c r="U141" s="415"/>
      <c r="V141" s="415"/>
      <c r="W141" s="415"/>
      <c r="X141" s="415"/>
      <c r="Y141" s="415"/>
      <c r="Z141" s="415"/>
    </row>
    <row r="142" spans="1:26" hidden="1">
      <c r="A142" s="157"/>
      <c r="B142" s="157"/>
      <c r="C142" s="490"/>
      <c r="D142" s="474"/>
      <c r="E142" s="425"/>
      <c r="F142" s="418"/>
      <c r="G142" s="418"/>
      <c r="H142" s="419"/>
      <c r="I142" s="419"/>
      <c r="J142" s="419"/>
      <c r="K142" s="481"/>
      <c r="L142" s="465"/>
      <c r="M142" s="415"/>
      <c r="N142" s="415"/>
      <c r="O142" s="415"/>
      <c r="P142" s="415"/>
      <c r="Q142" s="415"/>
      <c r="R142" s="415"/>
      <c r="S142" s="415"/>
      <c r="T142" s="415"/>
      <c r="U142" s="415"/>
      <c r="V142" s="415"/>
      <c r="W142" s="415"/>
      <c r="X142" s="415"/>
      <c r="Y142" s="415"/>
      <c r="Z142" s="415"/>
    </row>
    <row r="143" spans="1:26" ht="26.4" hidden="1">
      <c r="A143" s="157" t="str">
        <f>+'Cuadro 1 OyA'!A522</f>
        <v>3.3.2.0.25.00.0.0.000</v>
      </c>
      <c r="B143" s="157" t="str">
        <f>+'Cuadro 1 OyA'!B522</f>
        <v>Fondo para aplicar según Ley de hidrantes</v>
      </c>
      <c r="C143" s="490">
        <f>+'Cuadro 1 OyA'!C522</f>
        <v>0</v>
      </c>
      <c r="D143" s="474" t="s">
        <v>1036</v>
      </c>
      <c r="E143" s="157" t="s">
        <v>582</v>
      </c>
      <c r="F143" s="418" t="s">
        <v>78</v>
      </c>
      <c r="G143" s="418" t="s">
        <v>83</v>
      </c>
      <c r="H143" s="419">
        <f t="shared" si="10"/>
        <v>0</v>
      </c>
      <c r="I143" s="419"/>
      <c r="J143" s="419"/>
      <c r="K143" s="481"/>
      <c r="L143" s="465"/>
      <c r="M143" s="415"/>
      <c r="N143" s="415"/>
      <c r="O143" s="415"/>
      <c r="P143" s="415"/>
      <c r="Q143" s="415"/>
      <c r="R143" s="415"/>
      <c r="S143" s="415"/>
      <c r="T143" s="415"/>
      <c r="U143" s="415"/>
      <c r="V143" s="415"/>
      <c r="W143" s="415"/>
      <c r="X143" s="415"/>
      <c r="Y143" s="415"/>
      <c r="Z143" s="415"/>
    </row>
    <row r="144" spans="1:26" hidden="1">
      <c r="A144" s="157"/>
      <c r="B144" s="157"/>
      <c r="C144" s="490"/>
      <c r="D144" s="474"/>
      <c r="E144" s="425"/>
      <c r="F144" s="418" t="s">
        <v>100</v>
      </c>
      <c r="G144" s="418" t="s">
        <v>101</v>
      </c>
      <c r="H144" s="419">
        <f t="shared" si="10"/>
        <v>0</v>
      </c>
      <c r="I144" s="419"/>
      <c r="J144" s="419"/>
      <c r="K144" s="481"/>
      <c r="L144" s="465"/>
      <c r="M144" s="415"/>
      <c r="N144" s="415"/>
      <c r="O144" s="415"/>
      <c r="P144" s="415"/>
      <c r="Q144" s="415"/>
      <c r="R144" s="415"/>
      <c r="S144" s="415"/>
      <c r="T144" s="415"/>
      <c r="U144" s="415"/>
      <c r="V144" s="415"/>
      <c r="W144" s="415"/>
      <c r="X144" s="415"/>
      <c r="Y144" s="415"/>
      <c r="Z144" s="415"/>
    </row>
    <row r="145" spans="1:26" ht="26.4" hidden="1">
      <c r="A145" s="157"/>
      <c r="B145" s="157"/>
      <c r="C145" s="490"/>
      <c r="D145" s="474"/>
      <c r="E145" s="425"/>
      <c r="F145" s="418" t="s">
        <v>102</v>
      </c>
      <c r="G145" s="418" t="s">
        <v>285</v>
      </c>
      <c r="H145" s="419">
        <f t="shared" si="10"/>
        <v>0</v>
      </c>
      <c r="I145" s="419"/>
      <c r="J145" s="419"/>
      <c r="K145" s="481"/>
      <c r="L145" s="465"/>
      <c r="M145" s="415"/>
      <c r="N145" s="415"/>
      <c r="O145" s="415"/>
      <c r="P145" s="415"/>
      <c r="Q145" s="415"/>
      <c r="R145" s="415"/>
      <c r="S145" s="415"/>
      <c r="T145" s="415"/>
      <c r="U145" s="415"/>
      <c r="V145" s="415"/>
      <c r="W145" s="415"/>
      <c r="X145" s="415"/>
      <c r="Y145" s="415"/>
      <c r="Z145" s="415"/>
    </row>
    <row r="146" spans="1:26" hidden="1">
      <c r="A146" s="157"/>
      <c r="B146" s="157"/>
      <c r="C146" s="490"/>
      <c r="D146" s="474"/>
      <c r="E146" s="425"/>
      <c r="F146" s="418" t="s">
        <v>108</v>
      </c>
      <c r="G146" s="418" t="s">
        <v>109</v>
      </c>
      <c r="H146" s="419">
        <f t="shared" si="10"/>
        <v>0</v>
      </c>
      <c r="I146" s="419"/>
      <c r="J146" s="419"/>
      <c r="K146" s="481"/>
      <c r="L146" s="465"/>
      <c r="M146" s="415"/>
      <c r="N146" s="415"/>
      <c r="O146" s="415"/>
      <c r="P146" s="415"/>
      <c r="Q146" s="415"/>
      <c r="R146" s="415"/>
      <c r="S146" s="415"/>
      <c r="T146" s="415"/>
      <c r="U146" s="415"/>
      <c r="V146" s="415"/>
      <c r="W146" s="415"/>
      <c r="X146" s="415"/>
      <c r="Y146" s="415"/>
      <c r="Z146" s="415"/>
    </row>
    <row r="147" spans="1:26" hidden="1">
      <c r="A147" s="157"/>
      <c r="B147" s="157"/>
      <c r="C147" s="490"/>
      <c r="D147" s="474"/>
      <c r="E147" s="425"/>
      <c r="F147" s="426"/>
      <c r="G147" s="426"/>
      <c r="H147" s="426"/>
      <c r="I147" s="426"/>
      <c r="J147" s="419"/>
      <c r="K147" s="481"/>
      <c r="L147" s="465"/>
      <c r="M147" s="415"/>
      <c r="N147" s="415"/>
      <c r="O147" s="415"/>
      <c r="P147" s="415"/>
      <c r="Q147" s="415"/>
      <c r="R147" s="415"/>
      <c r="S147" s="415"/>
      <c r="T147" s="415"/>
      <c r="U147" s="415"/>
      <c r="V147" s="415"/>
      <c r="W147" s="415"/>
      <c r="X147" s="415"/>
      <c r="Y147" s="415"/>
      <c r="Z147" s="415"/>
    </row>
    <row r="148" spans="1:26" hidden="1">
      <c r="A148" s="157"/>
      <c r="B148" s="157"/>
      <c r="C148" s="490"/>
      <c r="D148" s="474"/>
      <c r="E148" s="425"/>
      <c r="F148" s="426"/>
      <c r="G148" s="426"/>
      <c r="H148" s="426"/>
      <c r="I148" s="419"/>
      <c r="J148" s="419"/>
      <c r="K148" s="481"/>
      <c r="L148" s="465"/>
      <c r="M148" s="415"/>
      <c r="N148" s="415"/>
      <c r="O148" s="415"/>
      <c r="P148" s="415"/>
      <c r="Q148" s="415"/>
      <c r="R148" s="415"/>
      <c r="S148" s="415"/>
      <c r="T148" s="415"/>
      <c r="U148" s="415"/>
      <c r="V148" s="415"/>
      <c r="W148" s="415"/>
      <c r="X148" s="415"/>
      <c r="Y148" s="415"/>
      <c r="Z148" s="415"/>
    </row>
    <row r="149" spans="1:26" ht="26.4" hidden="1">
      <c r="A149" s="157" t="str">
        <f>+'Cuadro 1 OyA'!A530</f>
        <v>3.3.2.0.27.00.0.0.000</v>
      </c>
      <c r="B149" s="157" t="str">
        <f>+'Cuadro 1 OyA'!B530</f>
        <v>Fondo de parques y obras de Ornato</v>
      </c>
      <c r="C149" s="490">
        <f>+'Cuadro 1 OyA'!C530</f>
        <v>0</v>
      </c>
      <c r="D149" s="474" t="s">
        <v>1045</v>
      </c>
      <c r="E149" s="425" t="s">
        <v>997</v>
      </c>
      <c r="F149" s="418" t="s">
        <v>27</v>
      </c>
      <c r="G149" s="418" t="s">
        <v>28</v>
      </c>
      <c r="H149" s="419">
        <f>SUM(I149:J149)</f>
        <v>0</v>
      </c>
      <c r="I149" s="419"/>
      <c r="J149" s="419"/>
      <c r="K149" s="481"/>
      <c r="L149" s="465"/>
      <c r="M149" s="415"/>
      <c r="N149" s="415"/>
      <c r="O149" s="415"/>
      <c r="P149" s="415"/>
      <c r="Q149" s="415"/>
      <c r="R149" s="415"/>
      <c r="S149" s="415"/>
      <c r="T149" s="415"/>
      <c r="U149" s="415"/>
      <c r="V149" s="415"/>
      <c r="W149" s="415"/>
      <c r="X149" s="415"/>
      <c r="Y149" s="415"/>
      <c r="Z149" s="415"/>
    </row>
    <row r="150" spans="1:26" hidden="1">
      <c r="A150" s="157"/>
      <c r="B150" s="157"/>
      <c r="C150" s="490"/>
      <c r="D150" s="474"/>
      <c r="E150" s="425"/>
      <c r="F150" s="418" t="s">
        <v>37</v>
      </c>
      <c r="G150" s="418" t="s">
        <v>20</v>
      </c>
      <c r="H150" s="419">
        <f t="shared" ref="H150:H155" si="11">SUM(I150:J150)</f>
        <v>0</v>
      </c>
      <c r="I150" s="419"/>
      <c r="J150" s="419"/>
      <c r="K150" s="481"/>
      <c r="L150" s="465"/>
      <c r="M150" s="415"/>
      <c r="N150" s="415"/>
      <c r="O150" s="415"/>
      <c r="P150" s="415"/>
      <c r="Q150" s="415"/>
      <c r="R150" s="415"/>
      <c r="S150" s="415"/>
      <c r="T150" s="415"/>
      <c r="U150" s="415"/>
      <c r="V150" s="415"/>
      <c r="W150" s="415"/>
      <c r="X150" s="415"/>
      <c r="Y150" s="415"/>
      <c r="Z150" s="415"/>
    </row>
    <row r="151" spans="1:26" ht="39.6" hidden="1">
      <c r="A151" s="157"/>
      <c r="B151" s="157"/>
      <c r="C151" s="490"/>
      <c r="D151" s="474"/>
      <c r="E151" s="425"/>
      <c r="F151" s="418" t="s">
        <v>39</v>
      </c>
      <c r="G151" s="418" t="s">
        <v>331</v>
      </c>
      <c r="H151" s="419">
        <f t="shared" si="11"/>
        <v>0</v>
      </c>
      <c r="I151" s="419"/>
      <c r="J151" s="419"/>
      <c r="K151" s="481"/>
      <c r="L151" s="465"/>
      <c r="M151" s="415"/>
      <c r="N151" s="415"/>
      <c r="O151" s="415"/>
      <c r="P151" s="415"/>
      <c r="Q151" s="415"/>
      <c r="R151" s="415"/>
      <c r="S151" s="415"/>
      <c r="T151" s="415"/>
      <c r="U151" s="415"/>
      <c r="V151" s="415"/>
      <c r="W151" s="415"/>
      <c r="X151" s="415"/>
      <c r="Y151" s="415"/>
      <c r="Z151" s="415"/>
    </row>
    <row r="152" spans="1:26" ht="26.4" hidden="1">
      <c r="A152" s="157"/>
      <c r="B152" s="157"/>
      <c r="C152" s="490"/>
      <c r="D152" s="474"/>
      <c r="E152" s="425"/>
      <c r="F152" s="418" t="s">
        <v>40</v>
      </c>
      <c r="G152" s="418" t="s">
        <v>332</v>
      </c>
      <c r="H152" s="419">
        <f t="shared" si="11"/>
        <v>0</v>
      </c>
      <c r="I152" s="419"/>
      <c r="J152" s="419"/>
      <c r="K152" s="481"/>
      <c r="L152" s="465"/>
      <c r="M152" s="415"/>
      <c r="N152" s="415"/>
      <c r="O152" s="415"/>
      <c r="P152" s="415"/>
      <c r="Q152" s="415"/>
      <c r="R152" s="415"/>
      <c r="S152" s="415"/>
      <c r="T152" s="415"/>
      <c r="U152" s="415"/>
      <c r="V152" s="415"/>
      <c r="W152" s="415"/>
      <c r="X152" s="415"/>
      <c r="Y152" s="415"/>
      <c r="Z152" s="415"/>
    </row>
    <row r="153" spans="1:26" ht="39.6" hidden="1">
      <c r="A153" s="157"/>
      <c r="B153" s="157"/>
      <c r="C153" s="490"/>
      <c r="D153" s="474"/>
      <c r="E153" s="425"/>
      <c r="F153" s="418" t="s">
        <v>42</v>
      </c>
      <c r="G153" s="418" t="s">
        <v>333</v>
      </c>
      <c r="H153" s="419">
        <v>0</v>
      </c>
      <c r="I153" s="419"/>
      <c r="J153" s="419"/>
      <c r="K153" s="481"/>
      <c r="L153" s="465"/>
      <c r="M153" s="415"/>
      <c r="N153" s="415"/>
      <c r="O153" s="415"/>
      <c r="P153" s="415"/>
      <c r="Q153" s="415"/>
      <c r="R153" s="415"/>
      <c r="S153" s="415"/>
      <c r="T153" s="415"/>
      <c r="U153" s="415"/>
      <c r="V153" s="415"/>
      <c r="W153" s="415"/>
      <c r="X153" s="415"/>
      <c r="Y153" s="415"/>
      <c r="Z153" s="415"/>
    </row>
    <row r="154" spans="1:26" ht="26.4" hidden="1">
      <c r="A154" s="157"/>
      <c r="B154" s="157"/>
      <c r="C154" s="490"/>
      <c r="D154" s="474"/>
      <c r="E154" s="425"/>
      <c r="F154" s="418" t="s">
        <v>43</v>
      </c>
      <c r="G154" s="418" t="s">
        <v>1016</v>
      </c>
      <c r="H154" s="419">
        <f t="shared" si="11"/>
        <v>0</v>
      </c>
      <c r="I154" s="419"/>
      <c r="J154" s="419"/>
      <c r="K154" s="481"/>
      <c r="L154" s="465"/>
      <c r="M154" s="415"/>
      <c r="N154" s="415"/>
      <c r="O154" s="415"/>
      <c r="P154" s="415"/>
      <c r="Q154" s="415"/>
      <c r="R154" s="415"/>
      <c r="S154" s="415"/>
      <c r="T154" s="415"/>
      <c r="U154" s="415"/>
      <c r="V154" s="415"/>
      <c r="W154" s="415"/>
      <c r="X154" s="415"/>
      <c r="Y154" s="415"/>
      <c r="Z154" s="415"/>
    </row>
    <row r="155" spans="1:26" ht="26.4" hidden="1">
      <c r="A155" s="157"/>
      <c r="B155" s="157"/>
      <c r="C155" s="490"/>
      <c r="D155" s="474"/>
      <c r="E155" s="425"/>
      <c r="F155" s="418" t="s">
        <v>44</v>
      </c>
      <c r="G155" s="418" t="s">
        <v>45</v>
      </c>
      <c r="H155" s="419">
        <f t="shared" si="11"/>
        <v>0</v>
      </c>
      <c r="I155" s="419"/>
      <c r="J155" s="419"/>
      <c r="K155" s="481"/>
      <c r="L155" s="465"/>
      <c r="M155" s="415"/>
      <c r="N155" s="415"/>
      <c r="O155" s="415"/>
      <c r="P155" s="415"/>
      <c r="Q155" s="415"/>
      <c r="R155" s="415"/>
      <c r="S155" s="415"/>
      <c r="T155" s="415"/>
      <c r="U155" s="415"/>
      <c r="V155" s="415"/>
      <c r="W155" s="415"/>
      <c r="X155" s="415"/>
      <c r="Y155" s="415"/>
      <c r="Z155" s="415"/>
    </row>
    <row r="156" spans="1:26" hidden="1">
      <c r="A156" s="157"/>
      <c r="B156" s="157"/>
      <c r="C156" s="490"/>
      <c r="D156" s="474"/>
      <c r="E156" s="425"/>
      <c r="F156" s="426"/>
      <c r="G156" s="426"/>
      <c r="H156" s="426"/>
      <c r="I156" s="419"/>
      <c r="J156" s="419"/>
      <c r="K156" s="481"/>
      <c r="L156" s="465"/>
      <c r="M156" s="415"/>
      <c r="N156" s="415"/>
      <c r="O156" s="415"/>
      <c r="P156" s="415"/>
      <c r="Q156" s="415"/>
      <c r="R156" s="415"/>
      <c r="S156" s="415"/>
      <c r="T156" s="415"/>
      <c r="U156" s="415"/>
      <c r="V156" s="415"/>
      <c r="W156" s="415"/>
      <c r="X156" s="415"/>
      <c r="Y156" s="415"/>
      <c r="Z156" s="415"/>
    </row>
    <row r="157" spans="1:26" hidden="1">
      <c r="A157" s="157"/>
      <c r="B157" s="157"/>
      <c r="C157" s="490"/>
      <c r="D157" s="474"/>
      <c r="E157" s="425"/>
      <c r="F157" s="426"/>
      <c r="G157" s="426"/>
      <c r="H157" s="426"/>
      <c r="I157" s="419"/>
      <c r="J157" s="419"/>
      <c r="K157" s="481"/>
      <c r="L157" s="465"/>
      <c r="M157" s="415"/>
      <c r="N157" s="415"/>
      <c r="O157" s="415"/>
      <c r="P157" s="415"/>
      <c r="Q157" s="415"/>
      <c r="R157" s="415"/>
      <c r="S157" s="415"/>
      <c r="T157" s="415"/>
      <c r="U157" s="415"/>
      <c r="V157" s="415"/>
      <c r="W157" s="415"/>
      <c r="X157" s="415"/>
      <c r="Y157" s="415"/>
      <c r="Z157" s="415"/>
    </row>
    <row r="158" spans="1:26" ht="26.4" hidden="1">
      <c r="A158" s="157" t="str">
        <f>+'Cuadro 1 OyA'!A535</f>
        <v>3.3.2.0.29.00.0.0.000</v>
      </c>
      <c r="B158" s="157" t="str">
        <f>+'Cuadro 1 OyA'!B535</f>
        <v>Fondo servicio Aseo de Vías y Sitios Públicos</v>
      </c>
      <c r="C158" s="490">
        <f>+'Cuadro 1 OyA'!C535</f>
        <v>0</v>
      </c>
      <c r="D158" s="474" t="s">
        <v>1046</v>
      </c>
      <c r="E158" s="425" t="s">
        <v>431</v>
      </c>
      <c r="F158" s="418" t="s">
        <v>24</v>
      </c>
      <c r="G158" s="418" t="s">
        <v>25</v>
      </c>
      <c r="H158" s="419">
        <f t="shared" ref="H158:H169" si="12">SUM(I158:J158)</f>
        <v>0</v>
      </c>
      <c r="I158" s="419"/>
      <c r="J158" s="419"/>
      <c r="K158" s="481"/>
      <c r="L158" s="465"/>
      <c r="M158" s="415"/>
      <c r="N158" s="415"/>
      <c r="O158" s="415"/>
      <c r="P158" s="415"/>
      <c r="Q158" s="415"/>
      <c r="R158" s="415"/>
      <c r="S158" s="415"/>
      <c r="T158" s="415"/>
      <c r="U158" s="415"/>
      <c r="V158" s="415"/>
      <c r="W158" s="415"/>
      <c r="X158" s="415"/>
      <c r="Y158" s="415"/>
      <c r="Z158" s="415"/>
    </row>
    <row r="159" spans="1:26" hidden="1">
      <c r="A159" s="157"/>
      <c r="B159" s="157"/>
      <c r="C159" s="490"/>
      <c r="D159" s="474"/>
      <c r="E159" s="425"/>
      <c r="F159" s="418" t="s">
        <v>37</v>
      </c>
      <c r="G159" s="418" t="s">
        <v>20</v>
      </c>
      <c r="H159" s="419">
        <f t="shared" si="12"/>
        <v>0</v>
      </c>
      <c r="I159" s="419"/>
      <c r="J159" s="419"/>
      <c r="K159" s="481"/>
      <c r="L159" s="465"/>
      <c r="M159" s="415"/>
      <c r="N159" s="415"/>
      <c r="O159" s="415"/>
      <c r="P159" s="415"/>
      <c r="Q159" s="415"/>
      <c r="R159" s="415"/>
      <c r="S159" s="415"/>
      <c r="T159" s="415"/>
      <c r="U159" s="415"/>
      <c r="V159" s="415"/>
      <c r="W159" s="415"/>
      <c r="X159" s="415"/>
      <c r="Y159" s="415"/>
      <c r="Z159" s="415"/>
    </row>
    <row r="160" spans="1:26" ht="39.6" hidden="1">
      <c r="A160" s="157"/>
      <c r="B160" s="157"/>
      <c r="C160" s="490"/>
      <c r="D160" s="474"/>
      <c r="E160" s="425"/>
      <c r="F160" s="418" t="s">
        <v>39</v>
      </c>
      <c r="G160" s="418" t="s">
        <v>1040</v>
      </c>
      <c r="H160" s="419">
        <f t="shared" si="12"/>
        <v>0</v>
      </c>
      <c r="I160" s="419"/>
      <c r="J160" s="419"/>
      <c r="K160" s="481"/>
      <c r="L160" s="465"/>
      <c r="M160" s="415"/>
      <c r="N160" s="415"/>
      <c r="O160" s="415"/>
      <c r="P160" s="415"/>
      <c r="Q160" s="415"/>
      <c r="R160" s="415"/>
      <c r="S160" s="415"/>
      <c r="T160" s="415"/>
      <c r="U160" s="415"/>
      <c r="V160" s="415"/>
      <c r="W160" s="415"/>
      <c r="X160" s="415"/>
      <c r="Y160" s="415"/>
      <c r="Z160" s="415"/>
    </row>
    <row r="161" spans="1:26" ht="26.4" hidden="1">
      <c r="A161" s="157"/>
      <c r="B161" s="157"/>
      <c r="C161" s="490"/>
      <c r="D161" s="474"/>
      <c r="E161" s="425"/>
      <c r="F161" s="418" t="s">
        <v>40</v>
      </c>
      <c r="G161" s="418" t="s">
        <v>332</v>
      </c>
      <c r="H161" s="419">
        <f t="shared" si="12"/>
        <v>0</v>
      </c>
      <c r="I161" s="419"/>
      <c r="J161" s="419"/>
      <c r="K161" s="481"/>
      <c r="L161" s="465"/>
      <c r="M161" s="415"/>
      <c r="N161" s="415"/>
      <c r="O161" s="415"/>
      <c r="P161" s="415"/>
      <c r="Q161" s="415"/>
      <c r="R161" s="415"/>
      <c r="S161" s="415"/>
      <c r="T161" s="415"/>
      <c r="U161" s="415"/>
      <c r="V161" s="415"/>
      <c r="W161" s="415"/>
      <c r="X161" s="415"/>
      <c r="Y161" s="415"/>
      <c r="Z161" s="415"/>
    </row>
    <row r="162" spans="1:26" ht="39.6" hidden="1">
      <c r="A162" s="157"/>
      <c r="B162" s="157"/>
      <c r="C162" s="490"/>
      <c r="D162" s="474"/>
      <c r="E162" s="425"/>
      <c r="F162" s="418" t="s">
        <v>42</v>
      </c>
      <c r="G162" s="418" t="s">
        <v>1041</v>
      </c>
      <c r="H162" s="419">
        <f t="shared" si="12"/>
        <v>0</v>
      </c>
      <c r="I162" s="419"/>
      <c r="J162" s="419"/>
      <c r="K162" s="481"/>
      <c r="L162" s="465"/>
      <c r="M162" s="415"/>
      <c r="N162" s="415"/>
      <c r="O162" s="415"/>
      <c r="P162" s="415"/>
      <c r="Q162" s="415"/>
      <c r="R162" s="415"/>
      <c r="S162" s="415"/>
      <c r="T162" s="415"/>
      <c r="U162" s="415"/>
      <c r="V162" s="415"/>
      <c r="W162" s="415"/>
      <c r="X162" s="415"/>
      <c r="Y162" s="415"/>
      <c r="Z162" s="415"/>
    </row>
    <row r="163" spans="1:26" ht="26.4" hidden="1">
      <c r="A163" s="157"/>
      <c r="B163" s="157"/>
      <c r="C163" s="490"/>
      <c r="D163" s="474"/>
      <c r="E163" s="425"/>
      <c r="F163" s="418" t="s">
        <v>43</v>
      </c>
      <c r="G163" s="418" t="s">
        <v>1042</v>
      </c>
      <c r="H163" s="419">
        <f t="shared" si="12"/>
        <v>0</v>
      </c>
      <c r="I163" s="419"/>
      <c r="J163" s="419"/>
      <c r="K163" s="481"/>
      <c r="L163" s="465"/>
      <c r="M163" s="415"/>
      <c r="N163" s="415"/>
      <c r="O163" s="415"/>
      <c r="P163" s="415"/>
      <c r="Q163" s="415"/>
      <c r="R163" s="415"/>
      <c r="S163" s="415"/>
      <c r="T163" s="415"/>
      <c r="U163" s="415"/>
      <c r="V163" s="415"/>
      <c r="W163" s="415"/>
      <c r="X163" s="415"/>
      <c r="Y163" s="415"/>
      <c r="Z163" s="415"/>
    </row>
    <row r="164" spans="1:26" ht="26.4" hidden="1">
      <c r="A164" s="157"/>
      <c r="B164" s="157"/>
      <c r="C164" s="490"/>
      <c r="D164" s="474"/>
      <c r="E164" s="425"/>
      <c r="F164" s="418" t="s">
        <v>44</v>
      </c>
      <c r="G164" s="418" t="s">
        <v>45</v>
      </c>
      <c r="H164" s="419">
        <f t="shared" si="12"/>
        <v>0</v>
      </c>
      <c r="I164" s="419"/>
      <c r="J164" s="419"/>
      <c r="K164" s="481"/>
      <c r="L164" s="465"/>
      <c r="M164" s="415"/>
      <c r="N164" s="415"/>
      <c r="O164" s="415"/>
      <c r="P164" s="415"/>
      <c r="Q164" s="415"/>
      <c r="R164" s="415"/>
      <c r="S164" s="415"/>
      <c r="T164" s="415"/>
      <c r="U164" s="415"/>
      <c r="V164" s="415"/>
      <c r="W164" s="415"/>
      <c r="X164" s="415"/>
      <c r="Y164" s="415"/>
      <c r="Z164" s="415"/>
    </row>
    <row r="165" spans="1:26" hidden="1">
      <c r="A165" s="157"/>
      <c r="B165" s="157"/>
      <c r="C165" s="490"/>
      <c r="D165" s="474"/>
      <c r="E165" s="425"/>
      <c r="F165" s="418" t="s">
        <v>96</v>
      </c>
      <c r="G165" s="418" t="s">
        <v>456</v>
      </c>
      <c r="H165" s="419">
        <f t="shared" si="12"/>
        <v>0</v>
      </c>
      <c r="I165" s="419"/>
      <c r="J165" s="419"/>
      <c r="K165" s="481"/>
      <c r="L165" s="465"/>
      <c r="M165" s="415"/>
      <c r="N165" s="415"/>
      <c r="O165" s="415"/>
      <c r="P165" s="415"/>
      <c r="Q165" s="415"/>
      <c r="R165" s="415"/>
      <c r="S165" s="415"/>
      <c r="T165" s="415"/>
      <c r="U165" s="415"/>
      <c r="V165" s="415"/>
      <c r="W165" s="415"/>
      <c r="X165" s="415"/>
      <c r="Y165" s="415"/>
      <c r="Z165" s="415"/>
    </row>
    <row r="166" spans="1:26" hidden="1">
      <c r="A166" s="157"/>
      <c r="B166" s="157"/>
      <c r="C166" s="490"/>
      <c r="D166" s="474"/>
      <c r="E166" s="425"/>
      <c r="F166" s="418" t="s">
        <v>247</v>
      </c>
      <c r="G166" s="418" t="s">
        <v>248</v>
      </c>
      <c r="H166" s="419">
        <f t="shared" si="12"/>
        <v>0</v>
      </c>
      <c r="I166" s="419"/>
      <c r="J166" s="419"/>
      <c r="K166" s="481"/>
      <c r="L166" s="465"/>
      <c r="M166" s="415"/>
      <c r="N166" s="415"/>
      <c r="O166" s="415"/>
      <c r="P166" s="415"/>
      <c r="Q166" s="415"/>
      <c r="R166" s="415"/>
      <c r="S166" s="415"/>
      <c r="T166" s="415"/>
      <c r="U166" s="415"/>
      <c r="V166" s="415"/>
      <c r="W166" s="415"/>
      <c r="X166" s="415"/>
      <c r="Y166" s="415"/>
      <c r="Z166" s="415"/>
    </row>
    <row r="167" spans="1:26" hidden="1">
      <c r="A167" s="157"/>
      <c r="B167" s="157"/>
      <c r="C167" s="490"/>
      <c r="D167" s="474"/>
      <c r="E167" s="425"/>
      <c r="F167" s="418" t="s">
        <v>120</v>
      </c>
      <c r="G167" s="418" t="s">
        <v>121</v>
      </c>
      <c r="H167" s="419">
        <f t="shared" si="12"/>
        <v>0</v>
      </c>
      <c r="I167" s="419"/>
      <c r="J167" s="419"/>
      <c r="K167" s="481"/>
      <c r="L167" s="465"/>
      <c r="M167" s="415"/>
      <c r="N167" s="415"/>
      <c r="O167" s="415"/>
      <c r="P167" s="415"/>
      <c r="Q167" s="415"/>
      <c r="R167" s="415"/>
      <c r="S167" s="415"/>
      <c r="T167" s="415"/>
      <c r="U167" s="415"/>
      <c r="V167" s="415"/>
      <c r="W167" s="415"/>
      <c r="X167" s="415"/>
      <c r="Y167" s="415"/>
      <c r="Z167" s="415"/>
    </row>
    <row r="168" spans="1:26" hidden="1">
      <c r="A168" s="157"/>
      <c r="B168" s="157"/>
      <c r="C168" s="490"/>
      <c r="D168" s="474"/>
      <c r="E168" s="425"/>
      <c r="F168" s="418" t="s">
        <v>205</v>
      </c>
      <c r="G168" s="418" t="s">
        <v>206</v>
      </c>
      <c r="H168" s="419">
        <f t="shared" si="12"/>
        <v>0</v>
      </c>
      <c r="I168" s="419"/>
      <c r="J168" s="419"/>
      <c r="K168" s="481"/>
      <c r="L168" s="465"/>
      <c r="M168" s="415"/>
      <c r="N168" s="415"/>
      <c r="O168" s="415"/>
      <c r="P168" s="415"/>
      <c r="Q168" s="415"/>
      <c r="R168" s="415"/>
      <c r="S168" s="415"/>
      <c r="T168" s="415"/>
      <c r="U168" s="415"/>
      <c r="V168" s="415"/>
      <c r="W168" s="415"/>
      <c r="X168" s="415"/>
      <c r="Y168" s="415"/>
      <c r="Z168" s="415"/>
    </row>
    <row r="169" spans="1:26" hidden="1">
      <c r="A169" s="157"/>
      <c r="B169" s="157"/>
      <c r="C169" s="490"/>
      <c r="D169" s="474"/>
      <c r="E169" s="425"/>
      <c r="F169" s="418" t="s">
        <v>222</v>
      </c>
      <c r="G169" s="418" t="s">
        <v>1034</v>
      </c>
      <c r="H169" s="419">
        <f t="shared" si="12"/>
        <v>0</v>
      </c>
      <c r="I169" s="419"/>
      <c r="J169" s="419"/>
      <c r="K169" s="481"/>
      <c r="L169" s="465"/>
      <c r="M169" s="415"/>
      <c r="N169" s="415"/>
      <c r="O169" s="415"/>
      <c r="P169" s="415"/>
      <c r="Q169" s="415"/>
      <c r="R169" s="415"/>
      <c r="S169" s="415"/>
      <c r="T169" s="415"/>
      <c r="U169" s="415"/>
      <c r="V169" s="415"/>
      <c r="W169" s="415"/>
      <c r="X169" s="415"/>
      <c r="Y169" s="415"/>
      <c r="Z169" s="415"/>
    </row>
    <row r="170" spans="1:26" hidden="1">
      <c r="A170" s="157"/>
      <c r="B170" s="157"/>
      <c r="C170" s="490"/>
      <c r="D170" s="474"/>
      <c r="E170" s="425"/>
      <c r="F170" s="418"/>
      <c r="G170" s="418"/>
      <c r="H170" s="419"/>
      <c r="I170" s="419"/>
      <c r="J170" s="419"/>
      <c r="K170" s="481"/>
      <c r="L170" s="465"/>
      <c r="M170" s="415"/>
      <c r="N170" s="415"/>
      <c r="O170" s="415"/>
      <c r="P170" s="415"/>
      <c r="Q170" s="415"/>
      <c r="R170" s="415"/>
      <c r="S170" s="415"/>
      <c r="T170" s="415"/>
      <c r="U170" s="415"/>
      <c r="V170" s="415"/>
      <c r="W170" s="415"/>
      <c r="X170" s="415"/>
      <c r="Y170" s="415"/>
      <c r="Z170" s="415"/>
    </row>
    <row r="171" spans="1:26" hidden="1">
      <c r="A171" s="157"/>
      <c r="B171" s="157"/>
      <c r="C171" s="490"/>
      <c r="D171" s="474"/>
      <c r="E171" s="425"/>
      <c r="F171" s="418"/>
      <c r="G171" s="418"/>
      <c r="H171" s="419"/>
      <c r="I171" s="419"/>
      <c r="J171" s="419"/>
      <c r="K171" s="481"/>
      <c r="L171" s="465"/>
      <c r="M171" s="415"/>
      <c r="N171" s="415"/>
      <c r="O171" s="415"/>
      <c r="P171" s="415"/>
      <c r="Q171" s="415"/>
      <c r="R171" s="415"/>
      <c r="S171" s="415"/>
      <c r="T171" s="415"/>
      <c r="U171" s="415"/>
      <c r="V171" s="415"/>
      <c r="W171" s="415"/>
      <c r="X171" s="415"/>
      <c r="Y171" s="415"/>
      <c r="Z171" s="415"/>
    </row>
    <row r="172" spans="1:26" ht="39.6" hidden="1">
      <c r="A172" s="157" t="str">
        <f>+'Cuadro 1 OyA'!A544</f>
        <v>3.3.2.0.30.00.0.0.000</v>
      </c>
      <c r="B172" s="157" t="str">
        <f>+'Cuadro 1 OyA'!B544</f>
        <v>Fondo Asignaciones Familiares (FODESAF) Red de cuido venta de servicios (CONAPAM)</v>
      </c>
      <c r="C172" s="490">
        <f>+'Cuadro 1 OyA'!C544</f>
        <v>0</v>
      </c>
      <c r="D172" s="474" t="s">
        <v>1022</v>
      </c>
      <c r="E172" s="425" t="s">
        <v>756</v>
      </c>
      <c r="F172" s="418" t="s">
        <v>215</v>
      </c>
      <c r="G172" s="418" t="s">
        <v>216</v>
      </c>
      <c r="H172" s="419">
        <f t="shared" ref="H172:H174" si="13">SUM(I172:J172)</f>
        <v>0</v>
      </c>
      <c r="I172" s="419"/>
      <c r="J172" s="419"/>
      <c r="K172" s="481"/>
      <c r="L172" s="465"/>
      <c r="M172" s="415"/>
      <c r="N172" s="415"/>
      <c r="O172" s="415"/>
      <c r="P172" s="415"/>
      <c r="Q172" s="415"/>
      <c r="R172" s="415"/>
      <c r="S172" s="415"/>
      <c r="T172" s="415"/>
      <c r="U172" s="415"/>
      <c r="V172" s="415"/>
      <c r="W172" s="415"/>
      <c r="X172" s="415"/>
      <c r="Y172" s="415"/>
      <c r="Z172" s="415"/>
    </row>
    <row r="173" spans="1:26" hidden="1">
      <c r="A173" s="157"/>
      <c r="B173" s="157"/>
      <c r="C173" s="490"/>
      <c r="D173" s="474"/>
      <c r="E173" s="425"/>
      <c r="F173" s="418" t="s">
        <v>119</v>
      </c>
      <c r="G173" s="418" t="s">
        <v>250</v>
      </c>
      <c r="H173" s="419">
        <f t="shared" si="13"/>
        <v>0</v>
      </c>
      <c r="I173" s="419"/>
      <c r="J173" s="419"/>
      <c r="K173" s="481"/>
      <c r="L173" s="465"/>
      <c r="M173" s="415"/>
      <c r="N173" s="415"/>
      <c r="O173" s="415"/>
      <c r="P173" s="415"/>
      <c r="Q173" s="415"/>
      <c r="R173" s="415"/>
      <c r="S173" s="415"/>
      <c r="T173" s="415"/>
      <c r="U173" s="415"/>
      <c r="V173" s="415"/>
      <c r="W173" s="415"/>
      <c r="X173" s="415"/>
      <c r="Y173" s="415"/>
      <c r="Z173" s="415"/>
    </row>
    <row r="174" spans="1:26" hidden="1">
      <c r="A174" s="426"/>
      <c r="B174" s="426"/>
      <c r="C174" s="426"/>
      <c r="D174" s="474"/>
      <c r="E174" s="425"/>
      <c r="F174" s="418" t="s">
        <v>122</v>
      </c>
      <c r="G174" s="418" t="s">
        <v>123</v>
      </c>
      <c r="H174" s="419">
        <f t="shared" si="13"/>
        <v>0</v>
      </c>
      <c r="I174" s="419"/>
      <c r="J174" s="419"/>
      <c r="K174" s="481"/>
      <c r="L174" s="465"/>
      <c r="M174" s="415"/>
      <c r="N174" s="415"/>
      <c r="O174" s="415"/>
      <c r="P174" s="415"/>
      <c r="Q174" s="415"/>
      <c r="R174" s="415"/>
      <c r="S174" s="415"/>
      <c r="T174" s="415"/>
      <c r="U174" s="415"/>
      <c r="V174" s="415"/>
      <c r="W174" s="415"/>
      <c r="X174" s="415"/>
      <c r="Y174" s="415"/>
      <c r="Z174" s="415"/>
    </row>
    <row r="175" spans="1:26" hidden="1">
      <c r="A175" s="157"/>
      <c r="B175" s="157"/>
      <c r="C175" s="490"/>
      <c r="D175" s="474"/>
      <c r="E175" s="425"/>
      <c r="F175" s="418"/>
      <c r="G175" s="418"/>
      <c r="H175" s="419"/>
      <c r="I175" s="419"/>
      <c r="J175" s="419"/>
      <c r="K175" s="481"/>
      <c r="L175" s="465"/>
      <c r="M175" s="415"/>
      <c r="N175" s="415"/>
      <c r="O175" s="415"/>
      <c r="P175" s="415"/>
      <c r="Q175" s="415"/>
      <c r="R175" s="415"/>
      <c r="S175" s="415"/>
      <c r="T175" s="415"/>
      <c r="U175" s="415"/>
      <c r="V175" s="415"/>
      <c r="W175" s="415"/>
      <c r="X175" s="415"/>
      <c r="Y175" s="415"/>
      <c r="Z175" s="415"/>
    </row>
    <row r="176" spans="1:26" hidden="1">
      <c r="A176" s="157"/>
      <c r="B176" s="157"/>
      <c r="C176" s="490"/>
      <c r="D176" s="474"/>
      <c r="E176" s="425"/>
      <c r="F176" s="418"/>
      <c r="G176" s="418"/>
      <c r="H176" s="419"/>
      <c r="I176" s="419"/>
      <c r="J176" s="419"/>
      <c r="K176" s="481"/>
      <c r="L176" s="465"/>
      <c r="M176" s="415"/>
      <c r="N176" s="415"/>
      <c r="O176" s="415"/>
      <c r="P176" s="415"/>
      <c r="Q176" s="415"/>
      <c r="R176" s="415"/>
      <c r="S176" s="415"/>
      <c r="T176" s="415"/>
      <c r="U176" s="415"/>
      <c r="V176" s="415"/>
      <c r="W176" s="415"/>
      <c r="X176" s="415"/>
      <c r="Y176" s="415"/>
      <c r="Z176" s="415"/>
    </row>
    <row r="177" spans="1:26" ht="26.4" hidden="1">
      <c r="A177" s="157" t="str">
        <f>+'Cuadro 1 OyA'!A551</f>
        <v>3.3.2.0.31.00.0.0.000</v>
      </c>
      <c r="B177" s="157" t="str">
        <f>+'Cuadro 1 OyA'!B551</f>
        <v xml:space="preserve">Fondo Parque Ambiental Rio Loro </v>
      </c>
      <c r="C177" s="490">
        <f>+'Cuadro 1 OyA'!C551</f>
        <v>0</v>
      </c>
      <c r="D177" s="474" t="s">
        <v>1039</v>
      </c>
      <c r="E177" s="157" t="s">
        <v>1047</v>
      </c>
      <c r="F177" s="418" t="s">
        <v>286</v>
      </c>
      <c r="G177" s="418" t="s">
        <v>287</v>
      </c>
      <c r="H177" s="419">
        <f>SUM(I177:J177)</f>
        <v>0</v>
      </c>
      <c r="I177" s="419"/>
      <c r="J177" s="419"/>
      <c r="K177" s="481"/>
      <c r="L177" s="465"/>
      <c r="M177" s="415"/>
      <c r="N177" s="415"/>
      <c r="O177" s="415"/>
      <c r="P177" s="415"/>
      <c r="Q177" s="415"/>
      <c r="R177" s="415"/>
      <c r="S177" s="415"/>
      <c r="T177" s="415"/>
      <c r="U177" s="415"/>
      <c r="V177" s="415"/>
      <c r="W177" s="415"/>
      <c r="X177" s="415"/>
      <c r="Y177" s="415"/>
      <c r="Z177" s="415"/>
    </row>
    <row r="178" spans="1:26" hidden="1">
      <c r="A178" s="157"/>
      <c r="B178" s="157"/>
      <c r="C178" s="490"/>
      <c r="D178" s="474"/>
      <c r="E178" s="425"/>
      <c r="F178" s="418"/>
      <c r="G178" s="418"/>
      <c r="H178" s="419"/>
      <c r="I178" s="419"/>
      <c r="J178" s="419"/>
      <c r="K178" s="481"/>
      <c r="L178" s="465"/>
      <c r="M178" s="415"/>
      <c r="N178" s="415"/>
      <c r="O178" s="415"/>
      <c r="P178" s="415"/>
      <c r="Q178" s="415"/>
      <c r="R178" s="415"/>
      <c r="S178" s="415"/>
      <c r="T178" s="415"/>
      <c r="U178" s="415"/>
      <c r="V178" s="415"/>
      <c r="W178" s="415"/>
      <c r="X178" s="415"/>
      <c r="Y178" s="415"/>
      <c r="Z178" s="415"/>
    </row>
    <row r="179" spans="1:26" hidden="1">
      <c r="A179" s="157"/>
      <c r="B179" s="157"/>
      <c r="C179" s="490"/>
      <c r="D179" s="474"/>
      <c r="E179" s="425"/>
      <c r="F179" s="418"/>
      <c r="G179" s="418"/>
      <c r="H179" s="419"/>
      <c r="I179" s="419"/>
      <c r="J179" s="419"/>
      <c r="K179" s="481"/>
      <c r="L179" s="465"/>
      <c r="M179" s="415"/>
      <c r="N179" s="415"/>
      <c r="O179" s="415"/>
      <c r="P179" s="415"/>
      <c r="Q179" s="415"/>
      <c r="R179" s="415"/>
      <c r="S179" s="415"/>
      <c r="T179" s="415"/>
      <c r="U179" s="415"/>
      <c r="V179" s="415"/>
      <c r="W179" s="415"/>
      <c r="X179" s="415"/>
      <c r="Y179" s="415"/>
      <c r="Z179" s="415"/>
    </row>
    <row r="180" spans="1:26" ht="26.4" hidden="1">
      <c r="A180" s="157" t="str">
        <f>+'Cuadro 1 OyA'!A558</f>
        <v>3.3.2.0.32.00.0.0.000</v>
      </c>
      <c r="B180" s="157" t="str">
        <f>+'Cuadro 1 OyA'!B558</f>
        <v>Fondo Protección Medio Ambiente (Unidad Ambiental)</v>
      </c>
      <c r="C180" s="490">
        <f>+'Cuadro 1 OyA'!C558</f>
        <v>0</v>
      </c>
      <c r="D180" s="474" t="s">
        <v>1039</v>
      </c>
      <c r="E180" s="157" t="s">
        <v>759</v>
      </c>
      <c r="F180" s="418" t="s">
        <v>24</v>
      </c>
      <c r="G180" s="418" t="s">
        <v>25</v>
      </c>
      <c r="H180" s="419">
        <f t="shared" ref="H180" si="14">SUM(I180:J180)</f>
        <v>0</v>
      </c>
      <c r="I180" s="419"/>
      <c r="J180" s="419"/>
      <c r="K180" s="481"/>
      <c r="L180" s="465"/>
      <c r="M180" s="415"/>
      <c r="N180" s="415"/>
      <c r="O180" s="415"/>
      <c r="P180" s="415"/>
      <c r="Q180" s="415"/>
      <c r="R180" s="415"/>
      <c r="S180" s="415"/>
      <c r="T180" s="415"/>
      <c r="U180" s="415"/>
      <c r="V180" s="415"/>
      <c r="W180" s="415"/>
      <c r="X180" s="415"/>
      <c r="Y180" s="415"/>
      <c r="Z180" s="415"/>
    </row>
    <row r="181" spans="1:26" hidden="1">
      <c r="A181" s="157"/>
      <c r="B181" s="157"/>
      <c r="C181" s="490"/>
      <c r="D181" s="474"/>
      <c r="E181" s="425"/>
      <c r="F181" s="418"/>
      <c r="G181" s="418"/>
      <c r="H181" s="419"/>
      <c r="I181" s="419"/>
      <c r="J181" s="419"/>
      <c r="K181" s="481"/>
      <c r="L181" s="465"/>
      <c r="M181" s="415"/>
      <c r="N181" s="415"/>
      <c r="O181" s="415"/>
      <c r="P181" s="415"/>
      <c r="Q181" s="415"/>
      <c r="R181" s="415"/>
      <c r="S181" s="415"/>
      <c r="T181" s="415"/>
      <c r="U181" s="415"/>
      <c r="V181" s="415"/>
      <c r="W181" s="415"/>
      <c r="X181" s="415"/>
      <c r="Y181" s="415"/>
      <c r="Z181" s="415"/>
    </row>
    <row r="182" spans="1:26" hidden="1">
      <c r="A182" s="157"/>
      <c r="B182" s="157"/>
      <c r="C182" s="490"/>
      <c r="D182" s="474"/>
      <c r="E182" s="425"/>
      <c r="F182" s="418"/>
      <c r="G182" s="418"/>
      <c r="H182" s="419"/>
      <c r="I182" s="419"/>
      <c r="J182" s="419"/>
      <c r="K182" s="481"/>
      <c r="L182" s="465"/>
      <c r="M182" s="415"/>
      <c r="N182" s="415"/>
      <c r="O182" s="415"/>
      <c r="P182" s="415"/>
      <c r="Q182" s="415"/>
      <c r="R182" s="415"/>
      <c r="S182" s="415"/>
      <c r="T182" s="415"/>
      <c r="U182" s="415"/>
      <c r="V182" s="415"/>
      <c r="W182" s="415"/>
      <c r="X182" s="415"/>
      <c r="Y182" s="415"/>
      <c r="Z182" s="415"/>
    </row>
    <row r="183" spans="1:26" ht="26.4" hidden="1">
      <c r="A183" s="157" t="str">
        <f>+'Cuadro 1 OyA'!A565</f>
        <v>3.3.2.0.37.00.0.0.000</v>
      </c>
      <c r="B183" s="157" t="str">
        <f>+'Cuadro 1 OyA'!B565</f>
        <v>Fondo Ministerio de Vivienda y Asentamientos Humanos</v>
      </c>
      <c r="C183" s="490">
        <f>+'Cuadro 1 OyA'!C565</f>
        <v>0</v>
      </c>
      <c r="D183" s="474" t="s">
        <v>720</v>
      </c>
      <c r="E183" s="157" t="s">
        <v>721</v>
      </c>
      <c r="F183" s="418" t="s">
        <v>180</v>
      </c>
      <c r="G183" s="418" t="s">
        <v>181</v>
      </c>
      <c r="H183" s="419">
        <f t="shared" ref="H183" si="15">SUM(I183:J183)</f>
        <v>0</v>
      </c>
      <c r="I183" s="419"/>
      <c r="J183" s="419"/>
      <c r="K183" s="481"/>
      <c r="L183" s="465"/>
      <c r="M183" s="415"/>
      <c r="N183" s="415"/>
      <c r="O183" s="415"/>
      <c r="P183" s="415"/>
      <c r="Q183" s="415"/>
      <c r="R183" s="415"/>
      <c r="S183" s="415"/>
      <c r="T183" s="415"/>
      <c r="U183" s="415"/>
      <c r="V183" s="415"/>
      <c r="W183" s="415"/>
      <c r="X183" s="415"/>
      <c r="Y183" s="415"/>
      <c r="Z183" s="415"/>
    </row>
    <row r="184" spans="1:26" hidden="1">
      <c r="A184" s="157"/>
      <c r="B184" s="157"/>
      <c r="C184" s="490"/>
      <c r="D184" s="474"/>
      <c r="E184" s="425"/>
      <c r="F184" s="418"/>
      <c r="G184" s="418"/>
      <c r="H184" s="419"/>
      <c r="I184" s="419"/>
      <c r="J184" s="419"/>
      <c r="K184" s="481"/>
      <c r="L184" s="465"/>
      <c r="M184" s="415"/>
      <c r="N184" s="415"/>
      <c r="O184" s="415"/>
      <c r="P184" s="415"/>
      <c r="Q184" s="415"/>
      <c r="R184" s="415"/>
      <c r="S184" s="415"/>
      <c r="T184" s="415"/>
      <c r="U184" s="415"/>
      <c r="V184" s="415"/>
      <c r="W184" s="415"/>
      <c r="X184" s="415"/>
      <c r="Y184" s="415"/>
      <c r="Z184" s="415"/>
    </row>
    <row r="185" spans="1:26" hidden="1">
      <c r="A185" s="157"/>
      <c r="B185" s="157"/>
      <c r="C185" s="490"/>
      <c r="D185" s="474"/>
      <c r="E185" s="425"/>
      <c r="F185" s="418"/>
      <c r="G185" s="418"/>
      <c r="H185" s="419"/>
      <c r="I185" s="419"/>
      <c r="J185" s="419"/>
      <c r="K185" s="481"/>
      <c r="L185" s="465"/>
      <c r="M185" s="415"/>
      <c r="N185" s="415"/>
      <c r="O185" s="415"/>
      <c r="P185" s="415"/>
      <c r="Q185" s="415"/>
      <c r="R185" s="415"/>
      <c r="S185" s="415"/>
      <c r="T185" s="415"/>
      <c r="U185" s="415"/>
      <c r="V185" s="415"/>
      <c r="W185" s="415"/>
      <c r="X185" s="415"/>
      <c r="Y185" s="415"/>
      <c r="Z185" s="415"/>
    </row>
    <row r="186" spans="1:26" ht="26.4" hidden="1">
      <c r="A186" s="157" t="str">
        <f>+'Cuadro 1 OyA'!A572</f>
        <v>3.3.2.0.38.00.0.0.000</v>
      </c>
      <c r="B186" s="157" t="str">
        <f>+'Cuadro 1 OyA'!B572</f>
        <v>Fondo atención de emergencias cantonales Ley N°.  8488</v>
      </c>
      <c r="C186" s="490">
        <f>+'Cuadro 1 OyA'!C572</f>
        <v>0</v>
      </c>
      <c r="D186" s="474" t="s">
        <v>1048</v>
      </c>
      <c r="E186" s="425" t="s">
        <v>998</v>
      </c>
      <c r="F186" s="418" t="s">
        <v>48</v>
      </c>
      <c r="G186" s="418" t="s">
        <v>49</v>
      </c>
      <c r="H186" s="419">
        <f>SUM(I186:J186)</f>
        <v>0</v>
      </c>
      <c r="I186" s="419"/>
      <c r="J186" s="419"/>
      <c r="K186" s="481"/>
      <c r="L186" s="465"/>
      <c r="M186" s="415"/>
      <c r="N186" s="415"/>
      <c r="O186" s="415"/>
      <c r="P186" s="415"/>
      <c r="Q186" s="415"/>
      <c r="R186" s="415"/>
      <c r="S186" s="415"/>
      <c r="T186" s="415"/>
      <c r="U186" s="415"/>
      <c r="V186" s="415"/>
      <c r="W186" s="415"/>
      <c r="X186" s="415"/>
      <c r="Y186" s="415"/>
      <c r="Z186" s="415"/>
    </row>
    <row r="187" spans="1:26" hidden="1">
      <c r="A187" s="157"/>
      <c r="B187" s="157"/>
      <c r="C187" s="490"/>
      <c r="D187" s="474"/>
      <c r="E187" s="425"/>
      <c r="F187" s="418" t="s">
        <v>201</v>
      </c>
      <c r="G187" s="418" t="s">
        <v>411</v>
      </c>
      <c r="H187" s="419">
        <f t="shared" ref="H187:H191" si="16">SUM(I187:J187)</f>
        <v>0</v>
      </c>
      <c r="I187" s="419"/>
      <c r="J187" s="419"/>
      <c r="K187" s="481"/>
      <c r="L187" s="465"/>
      <c r="M187" s="415"/>
      <c r="N187" s="415"/>
      <c r="O187" s="415"/>
      <c r="P187" s="415"/>
      <c r="Q187" s="415"/>
      <c r="R187" s="415"/>
      <c r="S187" s="415"/>
      <c r="T187" s="415"/>
      <c r="U187" s="415"/>
      <c r="V187" s="415"/>
      <c r="W187" s="415"/>
      <c r="X187" s="415"/>
      <c r="Y187" s="415"/>
      <c r="Z187" s="415"/>
    </row>
    <row r="188" spans="1:26" hidden="1">
      <c r="A188" s="157"/>
      <c r="B188" s="157"/>
      <c r="C188" s="490"/>
      <c r="D188" s="474"/>
      <c r="E188" s="425"/>
      <c r="F188" s="418" t="s">
        <v>180</v>
      </c>
      <c r="G188" s="418" t="s">
        <v>181</v>
      </c>
      <c r="H188" s="419">
        <f t="shared" si="16"/>
        <v>0</v>
      </c>
      <c r="I188" s="419"/>
      <c r="J188" s="419"/>
      <c r="K188" s="481"/>
      <c r="L188" s="465"/>
      <c r="M188" s="415"/>
      <c r="N188" s="415"/>
      <c r="O188" s="415"/>
      <c r="P188" s="415"/>
      <c r="Q188" s="415"/>
      <c r="R188" s="415"/>
      <c r="S188" s="415"/>
      <c r="T188" s="415"/>
      <c r="U188" s="415"/>
      <c r="V188" s="415"/>
      <c r="W188" s="415"/>
      <c r="X188" s="415"/>
      <c r="Y188" s="415"/>
      <c r="Z188" s="415"/>
    </row>
    <row r="189" spans="1:26" ht="26.4" hidden="1">
      <c r="A189" s="157"/>
      <c r="B189" s="157"/>
      <c r="C189" s="490"/>
      <c r="D189" s="474"/>
      <c r="E189" s="425"/>
      <c r="F189" s="418" t="s">
        <v>79</v>
      </c>
      <c r="G189" s="418" t="s">
        <v>330</v>
      </c>
      <c r="H189" s="419">
        <f t="shared" si="16"/>
        <v>0</v>
      </c>
      <c r="I189" s="419"/>
      <c r="J189" s="419"/>
      <c r="K189" s="481"/>
      <c r="L189" s="465"/>
      <c r="M189" s="415"/>
      <c r="N189" s="415"/>
      <c r="O189" s="415"/>
      <c r="P189" s="415"/>
      <c r="Q189" s="415"/>
      <c r="R189" s="415"/>
      <c r="S189" s="415"/>
      <c r="T189" s="415"/>
      <c r="U189" s="415"/>
      <c r="V189" s="415"/>
      <c r="W189" s="415"/>
      <c r="X189" s="415"/>
      <c r="Y189" s="415"/>
      <c r="Z189" s="415"/>
    </row>
    <row r="190" spans="1:26" hidden="1">
      <c r="A190" s="157"/>
      <c r="B190" s="157"/>
      <c r="C190" s="490"/>
      <c r="D190" s="474"/>
      <c r="E190" s="425"/>
      <c r="F190" s="418" t="s">
        <v>154</v>
      </c>
      <c r="G190" s="418" t="s">
        <v>461</v>
      </c>
      <c r="H190" s="419">
        <f t="shared" si="16"/>
        <v>0</v>
      </c>
      <c r="I190" s="419"/>
      <c r="J190" s="419"/>
      <c r="K190" s="481"/>
      <c r="L190" s="465"/>
      <c r="M190" s="415"/>
      <c r="N190" s="415"/>
      <c r="O190" s="415"/>
      <c r="P190" s="415"/>
      <c r="Q190" s="415"/>
      <c r="R190" s="415"/>
      <c r="S190" s="415"/>
      <c r="T190" s="415"/>
      <c r="U190" s="415"/>
      <c r="V190" s="415"/>
      <c r="W190" s="415"/>
      <c r="X190" s="415"/>
      <c r="Y190" s="415"/>
      <c r="Z190" s="415"/>
    </row>
    <row r="191" spans="1:26" hidden="1">
      <c r="A191" s="157"/>
      <c r="B191" s="157"/>
      <c r="C191" s="490"/>
      <c r="D191" s="474"/>
      <c r="E191" s="425"/>
      <c r="F191" s="418" t="s">
        <v>409</v>
      </c>
      <c r="G191" s="418" t="s">
        <v>410</v>
      </c>
      <c r="H191" s="419">
        <f t="shared" si="16"/>
        <v>0</v>
      </c>
      <c r="I191" s="419"/>
      <c r="J191" s="419"/>
      <c r="K191" s="481"/>
      <c r="L191" s="465"/>
      <c r="M191" s="415"/>
      <c r="N191" s="415"/>
      <c r="O191" s="415"/>
      <c r="P191" s="415"/>
      <c r="Q191" s="415"/>
      <c r="R191" s="415"/>
      <c r="S191" s="415"/>
      <c r="T191" s="415"/>
      <c r="U191" s="415"/>
      <c r="V191" s="415"/>
      <c r="W191" s="415"/>
      <c r="X191" s="415"/>
      <c r="Y191" s="415"/>
      <c r="Z191" s="415"/>
    </row>
    <row r="192" spans="1:26" hidden="1">
      <c r="A192" s="157"/>
      <c r="B192" s="157"/>
      <c r="C192" s="490"/>
      <c r="D192" s="474"/>
      <c r="E192" s="425"/>
      <c r="F192" s="418"/>
      <c r="G192" s="418"/>
      <c r="H192" s="419"/>
      <c r="I192" s="419"/>
      <c r="J192" s="419"/>
      <c r="K192" s="481"/>
      <c r="L192" s="465"/>
      <c r="M192" s="415"/>
      <c r="N192" s="415"/>
      <c r="O192" s="415"/>
      <c r="P192" s="415"/>
      <c r="Q192" s="415"/>
      <c r="R192" s="415"/>
      <c r="S192" s="415"/>
      <c r="T192" s="415"/>
      <c r="U192" s="415"/>
      <c r="V192" s="415"/>
      <c r="W192" s="415"/>
      <c r="X192" s="415"/>
      <c r="Y192" s="415"/>
      <c r="Z192" s="415"/>
    </row>
    <row r="193" spans="1:26" hidden="1">
      <c r="A193" s="157"/>
      <c r="B193" s="157"/>
      <c r="C193" s="490"/>
      <c r="D193" s="474"/>
      <c r="E193" s="425"/>
      <c r="F193" s="423"/>
      <c r="G193" s="423"/>
      <c r="H193" s="424"/>
      <c r="I193" s="482"/>
      <c r="J193" s="482"/>
      <c r="K193" s="481"/>
      <c r="L193" s="465"/>
      <c r="M193" s="415"/>
      <c r="N193" s="415"/>
      <c r="O193" s="415"/>
      <c r="P193" s="415"/>
      <c r="Q193" s="415"/>
      <c r="R193" s="415"/>
      <c r="S193" s="415"/>
      <c r="T193" s="415"/>
      <c r="U193" s="415"/>
      <c r="V193" s="415"/>
      <c r="W193" s="415"/>
      <c r="X193" s="415"/>
      <c r="Y193" s="415"/>
      <c r="Z193" s="415"/>
    </row>
    <row r="194" spans="1:26" ht="26.4" hidden="1">
      <c r="A194" s="157" t="str">
        <f>+'Cuadro 1 OyA'!A580</f>
        <v>3.3.2.0.39.00.0.0.000</v>
      </c>
      <c r="B194" s="157" t="str">
        <f>+'Cuadro 1 OyA'!B580</f>
        <v xml:space="preserve">Ley Nº7788 30% aporte Estrategias de protección medio ambiente  </v>
      </c>
      <c r="C194" s="490">
        <f>+'Cuadro 1 OyA'!C580</f>
        <v>0</v>
      </c>
      <c r="D194" s="474" t="s">
        <v>1039</v>
      </c>
      <c r="E194" s="157" t="s">
        <v>759</v>
      </c>
      <c r="F194" s="418" t="s">
        <v>24</v>
      </c>
      <c r="G194" s="418" t="s">
        <v>25</v>
      </c>
      <c r="H194" s="419">
        <f t="shared" ref="H194:H203" si="17">SUM(I194:J194)</f>
        <v>0</v>
      </c>
      <c r="I194" s="419"/>
      <c r="J194" s="419"/>
      <c r="K194" s="481"/>
      <c r="L194" s="465"/>
      <c r="M194" s="427"/>
      <c r="N194" s="415"/>
      <c r="O194" s="415"/>
      <c r="P194" s="415"/>
      <c r="Q194" s="415"/>
      <c r="R194" s="415"/>
      <c r="S194" s="415"/>
      <c r="T194" s="415"/>
      <c r="U194" s="415"/>
      <c r="V194" s="415"/>
      <c r="W194" s="415"/>
      <c r="X194" s="415"/>
      <c r="Y194" s="415"/>
      <c r="Z194" s="415"/>
    </row>
    <row r="195" spans="1:26" hidden="1">
      <c r="A195" s="157"/>
      <c r="B195" s="157"/>
      <c r="C195" s="490"/>
      <c r="D195" s="474"/>
      <c r="E195" s="425"/>
      <c r="F195" s="418" t="s">
        <v>37</v>
      </c>
      <c r="G195" s="418" t="s">
        <v>20</v>
      </c>
      <c r="H195" s="419">
        <f t="shared" si="17"/>
        <v>0</v>
      </c>
      <c r="I195" s="419"/>
      <c r="J195" s="419"/>
      <c r="K195" s="481"/>
      <c r="L195" s="465"/>
      <c r="M195" s="415"/>
      <c r="N195" s="415"/>
      <c r="O195" s="415"/>
      <c r="P195" s="415"/>
      <c r="Q195" s="415"/>
      <c r="R195" s="415"/>
      <c r="S195" s="415"/>
      <c r="T195" s="415"/>
      <c r="U195" s="415"/>
      <c r="V195" s="415"/>
      <c r="W195" s="415"/>
      <c r="X195" s="415"/>
      <c r="Y195" s="415"/>
      <c r="Z195" s="415"/>
    </row>
    <row r="196" spans="1:26" ht="39.6" hidden="1">
      <c r="A196" s="157"/>
      <c r="B196" s="157"/>
      <c r="C196" s="490"/>
      <c r="D196" s="474"/>
      <c r="E196" s="425"/>
      <c r="F196" s="418" t="s">
        <v>39</v>
      </c>
      <c r="G196" s="418" t="s">
        <v>1040</v>
      </c>
      <c r="H196" s="419">
        <f t="shared" si="17"/>
        <v>0</v>
      </c>
      <c r="I196" s="419"/>
      <c r="J196" s="419"/>
      <c r="K196" s="481"/>
      <c r="L196" s="465"/>
      <c r="M196" s="415"/>
      <c r="N196" s="415"/>
      <c r="O196" s="415"/>
      <c r="P196" s="415"/>
      <c r="Q196" s="415"/>
      <c r="R196" s="415"/>
      <c r="S196" s="415"/>
      <c r="T196" s="415"/>
      <c r="U196" s="415"/>
      <c r="V196" s="415"/>
      <c r="W196" s="415"/>
      <c r="X196" s="415"/>
      <c r="Y196" s="415"/>
      <c r="Z196" s="415"/>
    </row>
    <row r="197" spans="1:26" ht="26.4" hidden="1">
      <c r="A197" s="157"/>
      <c r="B197" s="157"/>
      <c r="C197" s="490"/>
      <c r="D197" s="474"/>
      <c r="E197" s="425"/>
      <c r="F197" s="418" t="s">
        <v>40</v>
      </c>
      <c r="G197" s="418" t="s">
        <v>332</v>
      </c>
      <c r="H197" s="419">
        <f t="shared" si="17"/>
        <v>0</v>
      </c>
      <c r="I197" s="419"/>
      <c r="J197" s="419"/>
      <c r="K197" s="481"/>
      <c r="L197" s="465"/>
      <c r="M197" s="415"/>
      <c r="N197" s="415"/>
      <c r="O197" s="415"/>
      <c r="P197" s="415"/>
      <c r="Q197" s="415"/>
      <c r="R197" s="415"/>
      <c r="S197" s="415"/>
      <c r="T197" s="415"/>
      <c r="U197" s="415"/>
      <c r="V197" s="415"/>
      <c r="W197" s="415"/>
      <c r="X197" s="415"/>
      <c r="Y197" s="415"/>
      <c r="Z197" s="415"/>
    </row>
    <row r="198" spans="1:26" ht="39.6" hidden="1">
      <c r="A198" s="157"/>
      <c r="B198" s="157"/>
      <c r="C198" s="490"/>
      <c r="D198" s="474"/>
      <c r="E198" s="425"/>
      <c r="F198" s="418" t="s">
        <v>42</v>
      </c>
      <c r="G198" s="418" t="s">
        <v>1041</v>
      </c>
      <c r="H198" s="419">
        <f t="shared" si="17"/>
        <v>0</v>
      </c>
      <c r="I198" s="419"/>
      <c r="J198" s="419"/>
      <c r="K198" s="481"/>
      <c r="L198" s="465"/>
      <c r="M198" s="415"/>
      <c r="N198" s="415"/>
      <c r="O198" s="415"/>
      <c r="P198" s="415"/>
      <c r="Q198" s="415"/>
      <c r="R198" s="415"/>
      <c r="S198" s="415"/>
      <c r="T198" s="415"/>
      <c r="U198" s="415"/>
      <c r="V198" s="415"/>
      <c r="W198" s="415"/>
      <c r="X198" s="415"/>
      <c r="Y198" s="415"/>
      <c r="Z198" s="415"/>
    </row>
    <row r="199" spans="1:26" ht="26.4" hidden="1">
      <c r="A199" s="157"/>
      <c r="B199" s="157"/>
      <c r="C199" s="490"/>
      <c r="D199" s="474"/>
      <c r="E199" s="425"/>
      <c r="F199" s="418" t="s">
        <v>43</v>
      </c>
      <c r="G199" s="418" t="s">
        <v>1042</v>
      </c>
      <c r="H199" s="419">
        <f t="shared" si="17"/>
        <v>0</v>
      </c>
      <c r="I199" s="419"/>
      <c r="J199" s="419"/>
      <c r="K199" s="481"/>
      <c r="L199" s="465"/>
      <c r="M199" s="415"/>
      <c r="N199" s="415"/>
      <c r="O199" s="415"/>
      <c r="P199" s="415"/>
      <c r="Q199" s="415"/>
      <c r="R199" s="415"/>
      <c r="S199" s="415"/>
      <c r="T199" s="415"/>
      <c r="U199" s="415"/>
      <c r="V199" s="415"/>
      <c r="W199" s="415"/>
      <c r="X199" s="415"/>
      <c r="Y199" s="415"/>
      <c r="Z199" s="415"/>
    </row>
    <row r="200" spans="1:26" ht="26.4" hidden="1">
      <c r="A200" s="157"/>
      <c r="B200" s="157"/>
      <c r="C200" s="490"/>
      <c r="D200" s="474"/>
      <c r="E200" s="425"/>
      <c r="F200" s="418" t="s">
        <v>44</v>
      </c>
      <c r="G200" s="418" t="s">
        <v>45</v>
      </c>
      <c r="H200" s="419">
        <f t="shared" si="17"/>
        <v>0</v>
      </c>
      <c r="I200" s="419"/>
      <c r="J200" s="419"/>
      <c r="K200" s="481"/>
      <c r="L200" s="465"/>
      <c r="M200" s="415"/>
      <c r="N200" s="415"/>
      <c r="O200" s="415"/>
      <c r="P200" s="415"/>
      <c r="Q200" s="415"/>
      <c r="R200" s="415"/>
      <c r="S200" s="415"/>
      <c r="T200" s="415"/>
      <c r="U200" s="415"/>
      <c r="V200" s="415"/>
      <c r="W200" s="415"/>
      <c r="X200" s="415"/>
      <c r="Y200" s="415"/>
      <c r="Z200" s="415"/>
    </row>
    <row r="201" spans="1:26" ht="26.4" hidden="1">
      <c r="A201" s="157"/>
      <c r="B201" s="157"/>
      <c r="C201" s="490"/>
      <c r="D201" s="474"/>
      <c r="E201" s="425"/>
      <c r="F201" s="418" t="s">
        <v>48</v>
      </c>
      <c r="G201" s="418" t="s">
        <v>49</v>
      </c>
      <c r="H201" s="419">
        <f t="shared" si="17"/>
        <v>0</v>
      </c>
      <c r="I201" s="419"/>
      <c r="J201" s="419"/>
      <c r="K201" s="481"/>
      <c r="L201" s="465"/>
      <c r="M201" s="415"/>
      <c r="N201" s="415"/>
      <c r="O201" s="415"/>
      <c r="P201" s="415"/>
      <c r="Q201" s="415"/>
      <c r="R201" s="415"/>
      <c r="S201" s="415"/>
      <c r="T201" s="415"/>
      <c r="U201" s="415"/>
      <c r="V201" s="415"/>
      <c r="W201" s="415"/>
      <c r="X201" s="415"/>
      <c r="Y201" s="415"/>
      <c r="Z201" s="415"/>
    </row>
    <row r="202" spans="1:26" ht="26.4" hidden="1">
      <c r="A202" s="157"/>
      <c r="B202" s="157"/>
      <c r="C202" s="490"/>
      <c r="D202" s="474"/>
      <c r="E202" s="425"/>
      <c r="F202" s="418" t="s">
        <v>202</v>
      </c>
      <c r="G202" s="418" t="s">
        <v>203</v>
      </c>
      <c r="H202" s="419">
        <f t="shared" si="17"/>
        <v>0</v>
      </c>
      <c r="I202" s="419"/>
      <c r="J202" s="419"/>
      <c r="K202" s="481"/>
      <c r="L202" s="465"/>
      <c r="M202" s="415"/>
      <c r="N202" s="415"/>
      <c r="O202" s="415"/>
      <c r="P202" s="415"/>
      <c r="Q202" s="415"/>
      <c r="R202" s="415"/>
      <c r="S202" s="415"/>
      <c r="T202" s="415"/>
      <c r="U202" s="415"/>
      <c r="V202" s="415"/>
      <c r="W202" s="415"/>
      <c r="X202" s="415"/>
      <c r="Y202" s="415"/>
      <c r="Z202" s="415"/>
    </row>
    <row r="203" spans="1:26" ht="26.4" hidden="1">
      <c r="A203" s="157"/>
      <c r="B203" s="157"/>
      <c r="C203" s="490"/>
      <c r="D203" s="474"/>
      <c r="E203" s="425"/>
      <c r="F203" s="418" t="s">
        <v>124</v>
      </c>
      <c r="G203" s="418" t="s">
        <v>125</v>
      </c>
      <c r="H203" s="419">
        <f t="shared" si="17"/>
        <v>0</v>
      </c>
      <c r="I203" s="419"/>
      <c r="J203" s="419"/>
      <c r="K203" s="481"/>
      <c r="L203" s="465"/>
      <c r="M203" s="415"/>
      <c r="N203" s="415"/>
      <c r="O203" s="415"/>
      <c r="P203" s="415"/>
      <c r="Q203" s="415"/>
      <c r="R203" s="415"/>
      <c r="S203" s="415"/>
      <c r="T203" s="415"/>
      <c r="U203" s="415"/>
      <c r="V203" s="415"/>
      <c r="W203" s="415"/>
      <c r="X203" s="415"/>
      <c r="Y203" s="415"/>
      <c r="Z203" s="415"/>
    </row>
    <row r="204" spans="1:26" hidden="1">
      <c r="A204" s="157"/>
      <c r="B204" s="157"/>
      <c r="C204" s="490"/>
      <c r="D204" s="474"/>
      <c r="E204" s="425"/>
      <c r="F204" s="418"/>
      <c r="G204" s="418"/>
      <c r="H204" s="419"/>
      <c r="I204" s="419"/>
      <c r="J204" s="419"/>
      <c r="K204" s="481"/>
      <c r="L204" s="465"/>
      <c r="M204" s="415"/>
      <c r="N204" s="415"/>
      <c r="O204" s="415"/>
      <c r="P204" s="415"/>
      <c r="Q204" s="415"/>
      <c r="R204" s="415"/>
      <c r="S204" s="415"/>
      <c r="T204" s="415"/>
      <c r="U204" s="415"/>
      <c r="V204" s="415"/>
      <c r="W204" s="415"/>
      <c r="X204" s="415"/>
      <c r="Y204" s="415"/>
      <c r="Z204" s="415"/>
    </row>
    <row r="205" spans="1:26" hidden="1">
      <c r="A205" s="157"/>
      <c r="B205" s="157"/>
      <c r="C205" s="490"/>
      <c r="D205" s="474"/>
      <c r="E205" s="425"/>
      <c r="F205" s="418"/>
      <c r="G205" s="418"/>
      <c r="H205" s="419"/>
      <c r="I205" s="419"/>
      <c r="J205" s="419"/>
      <c r="K205" s="481"/>
      <c r="L205" s="465"/>
      <c r="M205" s="415"/>
      <c r="N205" s="415"/>
      <c r="O205" s="415"/>
      <c r="P205" s="415"/>
      <c r="Q205" s="415"/>
      <c r="R205" s="415"/>
      <c r="S205" s="415"/>
      <c r="T205" s="415"/>
      <c r="U205" s="415"/>
      <c r="V205" s="415"/>
      <c r="W205" s="415"/>
      <c r="X205" s="415"/>
      <c r="Y205" s="415"/>
      <c r="Z205" s="415"/>
    </row>
    <row r="206" spans="1:26" ht="26.4" hidden="1">
      <c r="A206" s="157" t="str">
        <f>+'Cuadro 1 OyA'!A596</f>
        <v>3.3.2.0.43.00.0.0.000</v>
      </c>
      <c r="B206" s="157" t="str">
        <f>+'Cuadro 1 OyA'!B596</f>
        <v>Fondo servicio Alcantarillados sanitarios</v>
      </c>
      <c r="C206" s="490">
        <f>+'Cuadro 1 OyA'!C596</f>
        <v>0</v>
      </c>
      <c r="D206" s="474" t="s">
        <v>1023</v>
      </c>
      <c r="E206" s="425" t="s">
        <v>393</v>
      </c>
      <c r="F206" s="418" t="s">
        <v>48</v>
      </c>
      <c r="G206" s="418" t="s">
        <v>49</v>
      </c>
      <c r="H206" s="419">
        <f t="shared" ref="H206" si="18">SUM(I206:J206)</f>
        <v>0</v>
      </c>
      <c r="I206" s="419"/>
      <c r="J206" s="419"/>
      <c r="K206" s="481"/>
      <c r="L206" s="465"/>
      <c r="M206" s="415"/>
      <c r="N206" s="415"/>
      <c r="O206" s="415"/>
      <c r="P206" s="415"/>
      <c r="Q206" s="415"/>
      <c r="R206" s="415"/>
      <c r="S206" s="415"/>
      <c r="T206" s="415"/>
      <c r="U206" s="415"/>
      <c r="V206" s="415"/>
      <c r="W206" s="415"/>
      <c r="X206" s="415"/>
      <c r="Y206" s="415"/>
      <c r="Z206" s="415"/>
    </row>
    <row r="207" spans="1:26">
      <c r="A207" s="418"/>
      <c r="B207" s="418"/>
      <c r="C207" s="489"/>
      <c r="D207" s="474"/>
      <c r="E207" s="437"/>
      <c r="F207" s="420"/>
      <c r="G207" s="420"/>
      <c r="H207" s="421"/>
      <c r="I207" s="501"/>
      <c r="J207" s="501"/>
      <c r="K207" s="499"/>
      <c r="L207" s="466"/>
      <c r="M207" s="415"/>
      <c r="N207" s="415"/>
      <c r="O207" s="415"/>
      <c r="P207" s="415"/>
      <c r="Q207" s="415"/>
      <c r="R207" s="415"/>
      <c r="S207" s="415"/>
      <c r="T207" s="415"/>
      <c r="U207" s="415"/>
      <c r="V207" s="415"/>
      <c r="W207" s="415"/>
      <c r="X207" s="415"/>
      <c r="Y207" s="415"/>
      <c r="Z207" s="415"/>
    </row>
    <row r="208" spans="1:26">
      <c r="A208" s="637" t="s">
        <v>385</v>
      </c>
      <c r="B208" s="637"/>
      <c r="C208" s="487">
        <f>SUM(C8:C207)</f>
        <v>239908590.86000001</v>
      </c>
      <c r="D208" s="284"/>
      <c r="E208" s="438" t="s">
        <v>341</v>
      </c>
      <c r="F208" s="284" t="s">
        <v>341</v>
      </c>
      <c r="G208" s="284"/>
      <c r="H208" s="284">
        <f>SUM(H8:H207)</f>
        <v>239908590.86000001</v>
      </c>
      <c r="I208" s="284">
        <f>SUM(I8:I207)</f>
        <v>0</v>
      </c>
      <c r="J208" s="284">
        <f>SUM(J8:J207)</f>
        <v>239908590.86000001</v>
      </c>
      <c r="K208" s="500">
        <f>SUM(K9:K207)</f>
        <v>0</v>
      </c>
      <c r="L208" s="284">
        <f>SUM(L9:L207)</f>
        <v>0</v>
      </c>
      <c r="M208" s="415"/>
      <c r="N208" s="415"/>
      <c r="O208" s="415"/>
      <c r="P208" s="415"/>
      <c r="Q208" s="415"/>
      <c r="R208" s="415"/>
      <c r="S208" s="415"/>
      <c r="T208" s="415"/>
      <c r="U208" s="415"/>
      <c r="V208" s="415"/>
      <c r="W208" s="415"/>
      <c r="X208" s="415"/>
      <c r="Y208" s="415"/>
      <c r="Z208" s="415"/>
    </row>
    <row r="209" spans="1:26">
      <c r="A209" s="422"/>
      <c r="B209" s="422"/>
      <c r="C209" s="491"/>
      <c r="D209" s="475"/>
      <c r="E209" s="439"/>
      <c r="F209" s="428"/>
      <c r="G209" s="428"/>
      <c r="H209" s="427"/>
      <c r="I209" s="415"/>
      <c r="J209" s="415"/>
      <c r="K209" s="415"/>
      <c r="L209" s="415"/>
      <c r="M209" s="415"/>
      <c r="N209" s="415"/>
      <c r="O209" s="415"/>
      <c r="P209" s="415"/>
      <c r="Q209" s="415"/>
      <c r="R209" s="415"/>
      <c r="S209" s="415"/>
      <c r="T209" s="415"/>
      <c r="U209" s="415"/>
      <c r="V209" s="415"/>
      <c r="W209" s="415"/>
      <c r="X209" s="415"/>
      <c r="Y209" s="415"/>
      <c r="Z209" s="415"/>
    </row>
    <row r="210" spans="1:26" ht="34.200000000000003" customHeight="1">
      <c r="A210" s="638" t="s">
        <v>1198</v>
      </c>
      <c r="B210" s="639"/>
      <c r="C210" s="639"/>
      <c r="D210" s="639"/>
      <c r="E210" s="639"/>
      <c r="F210" s="639"/>
      <c r="G210" s="639"/>
      <c r="H210" s="639"/>
      <c r="I210" s="639"/>
      <c r="J210" s="639"/>
      <c r="K210" s="639"/>
      <c r="L210" s="639"/>
      <c r="M210" s="415"/>
      <c r="N210" s="415"/>
      <c r="O210" s="415"/>
      <c r="P210" s="415"/>
      <c r="Q210" s="415"/>
      <c r="R210" s="415"/>
      <c r="S210" s="415"/>
      <c r="T210" s="415"/>
      <c r="U210" s="415"/>
      <c r="V210" s="415"/>
      <c r="W210" s="415"/>
      <c r="X210" s="415"/>
      <c r="Y210" s="415"/>
      <c r="Z210" s="415"/>
    </row>
    <row r="211" spans="1:26" ht="15.6">
      <c r="A211" s="484"/>
      <c r="B211" s="484"/>
      <c r="C211" s="492"/>
      <c r="D211" s="476"/>
      <c r="E211" s="429"/>
      <c r="F211" s="429"/>
      <c r="G211" s="429"/>
      <c r="H211" s="429"/>
      <c r="I211" s="430"/>
      <c r="J211" s="430"/>
      <c r="K211" s="430"/>
      <c r="L211" s="430"/>
      <c r="M211" s="430"/>
      <c r="N211" s="430"/>
      <c r="O211" s="430"/>
      <c r="P211" s="430"/>
      <c r="Q211" s="430"/>
      <c r="R211" s="430"/>
      <c r="S211" s="430"/>
      <c r="T211" s="430"/>
      <c r="U211" s="430"/>
      <c r="V211" s="430"/>
      <c r="W211" s="430"/>
      <c r="X211" s="430"/>
      <c r="Y211" s="430"/>
      <c r="Z211" s="430"/>
    </row>
    <row r="212" spans="1:26" ht="15">
      <c r="A212" s="485"/>
      <c r="B212" s="485"/>
      <c r="C212" s="493"/>
      <c r="D212" s="477"/>
      <c r="E212" s="429"/>
      <c r="F212" s="429"/>
      <c r="G212" s="429"/>
      <c r="H212" s="429"/>
      <c r="I212" s="415"/>
      <c r="J212" s="415"/>
      <c r="K212" s="415"/>
      <c r="L212" s="415"/>
      <c r="M212" s="415"/>
      <c r="N212" s="415"/>
      <c r="O212" s="415"/>
      <c r="P212" s="415"/>
      <c r="Q212" s="415"/>
      <c r="R212" s="415"/>
      <c r="S212" s="415"/>
      <c r="T212" s="415"/>
      <c r="U212" s="415"/>
      <c r="V212" s="415"/>
      <c r="W212" s="415"/>
      <c r="X212" s="415"/>
      <c r="Y212" s="415"/>
      <c r="Z212" s="415"/>
    </row>
    <row r="213" spans="1:26" ht="15.6">
      <c r="A213" s="295" t="s">
        <v>894</v>
      </c>
      <c r="B213" s="432"/>
      <c r="C213" s="495"/>
      <c r="D213" s="478"/>
      <c r="E213" s="431"/>
      <c r="F213" s="434"/>
      <c r="G213" s="434"/>
      <c r="H213" s="431"/>
      <c r="I213" s="432"/>
      <c r="J213" s="432"/>
      <c r="K213" s="432"/>
      <c r="L213" s="432"/>
      <c r="M213" s="432"/>
      <c r="N213" s="432"/>
      <c r="O213" s="432"/>
      <c r="P213" s="432"/>
      <c r="Q213" s="432"/>
      <c r="R213" s="432"/>
      <c r="S213" s="432"/>
      <c r="T213" s="432"/>
      <c r="U213" s="432"/>
      <c r="V213" s="432"/>
      <c r="W213" s="432"/>
      <c r="X213" s="432"/>
      <c r="Y213" s="432"/>
      <c r="Z213" s="432"/>
    </row>
    <row r="214" spans="1:26" ht="15.6">
      <c r="A214" s="435"/>
      <c r="B214" s="415"/>
      <c r="C214" s="496"/>
      <c r="D214" s="479"/>
      <c r="E214" s="473"/>
      <c r="F214" s="467"/>
      <c r="G214" s="467"/>
      <c r="H214" s="433"/>
      <c r="I214" s="415"/>
      <c r="J214" s="415"/>
      <c r="K214" s="415"/>
      <c r="L214" s="415"/>
      <c r="M214" s="415"/>
      <c r="N214" s="415"/>
      <c r="O214" s="415"/>
      <c r="P214" s="415"/>
      <c r="Q214" s="415"/>
      <c r="R214" s="415"/>
      <c r="S214" s="415"/>
      <c r="T214" s="415"/>
      <c r="U214" s="415"/>
      <c r="V214" s="415"/>
      <c r="W214" s="415"/>
      <c r="X214" s="415"/>
      <c r="Y214" s="415"/>
      <c r="Z214" s="415"/>
    </row>
    <row r="215" spans="1:26">
      <c r="A215" s="415"/>
      <c r="B215" s="415"/>
      <c r="C215" s="496"/>
      <c r="D215" s="475"/>
      <c r="E215" s="435"/>
      <c r="F215" s="428"/>
      <c r="G215" s="428"/>
      <c r="H215" s="415"/>
      <c r="I215" s="415"/>
      <c r="J215" s="415"/>
      <c r="K215" s="415"/>
      <c r="L215" s="415"/>
      <c r="M215" s="415"/>
      <c r="N215" s="415"/>
      <c r="O215" s="415"/>
      <c r="P215" s="415"/>
      <c r="Q215" s="415"/>
      <c r="R215" s="415"/>
      <c r="S215" s="415"/>
      <c r="T215" s="415"/>
      <c r="U215" s="415"/>
      <c r="V215" s="415"/>
      <c r="W215" s="415"/>
      <c r="X215" s="415"/>
      <c r="Y215" s="415"/>
      <c r="Z215" s="415"/>
    </row>
    <row r="216" spans="1:26">
      <c r="A216" s="415"/>
      <c r="B216" s="415"/>
      <c r="C216" s="496"/>
      <c r="D216" s="475"/>
      <c r="E216" s="439"/>
      <c r="F216" s="428"/>
      <c r="G216" s="428"/>
      <c r="H216" s="427"/>
      <c r="I216" s="415"/>
      <c r="J216" s="415"/>
      <c r="K216" s="415"/>
      <c r="L216" s="415"/>
      <c r="M216" s="415"/>
      <c r="N216" s="415"/>
      <c r="O216" s="415"/>
      <c r="P216" s="415"/>
      <c r="Q216" s="415"/>
      <c r="R216" s="415"/>
      <c r="S216" s="415"/>
      <c r="T216" s="415"/>
      <c r="U216" s="415"/>
      <c r="V216" s="415"/>
      <c r="W216" s="415"/>
      <c r="X216" s="415"/>
      <c r="Y216" s="415"/>
      <c r="Z216" s="415"/>
    </row>
    <row r="217" spans="1:26" ht="21">
      <c r="A217" s="296" t="s">
        <v>1012</v>
      </c>
      <c r="B217" s="497"/>
      <c r="C217" s="496"/>
      <c r="D217" s="479"/>
      <c r="E217" s="439"/>
      <c r="F217" s="428"/>
      <c r="G217" s="428"/>
      <c r="H217" s="427"/>
      <c r="I217" s="415"/>
      <c r="J217" s="415"/>
      <c r="K217" s="415"/>
      <c r="L217" s="415"/>
      <c r="M217" s="415"/>
      <c r="N217" s="415"/>
      <c r="O217" s="415"/>
      <c r="P217" s="415"/>
      <c r="Q217" s="415"/>
      <c r="R217" s="415"/>
      <c r="S217" s="415"/>
      <c r="T217" s="415"/>
      <c r="U217" s="415"/>
      <c r="V217" s="415"/>
      <c r="W217" s="415"/>
      <c r="X217" s="415"/>
      <c r="Y217" s="415"/>
      <c r="Z217" s="415"/>
    </row>
    <row r="218" spans="1:26">
      <c r="A218" s="415"/>
      <c r="B218" s="415"/>
      <c r="C218" s="496"/>
      <c r="D218" s="475"/>
      <c r="E218" s="435"/>
      <c r="F218" s="428"/>
      <c r="G218" s="428"/>
      <c r="H218" s="427"/>
      <c r="I218" s="415"/>
      <c r="J218" s="415"/>
      <c r="K218" s="415"/>
      <c r="L218" s="415"/>
      <c r="M218" s="415"/>
      <c r="N218" s="415"/>
      <c r="O218" s="415"/>
      <c r="P218" s="415"/>
      <c r="Q218" s="415"/>
      <c r="R218" s="415"/>
      <c r="S218" s="415"/>
      <c r="T218" s="415"/>
      <c r="U218" s="415"/>
      <c r="V218" s="415"/>
      <c r="W218" s="415"/>
      <c r="X218" s="415"/>
      <c r="Y218" s="415"/>
      <c r="Z218" s="415"/>
    </row>
    <row r="219" spans="1:26">
      <c r="A219" s="415"/>
      <c r="B219" s="415"/>
      <c r="C219" s="496"/>
      <c r="D219" s="475"/>
      <c r="E219" s="439"/>
      <c r="F219" s="428"/>
      <c r="G219" s="428"/>
      <c r="H219" s="427"/>
      <c r="I219" s="415"/>
      <c r="J219" s="415"/>
      <c r="K219" s="415"/>
      <c r="L219" s="415"/>
      <c r="M219" s="415"/>
      <c r="N219" s="415"/>
      <c r="O219" s="415"/>
      <c r="P219" s="415"/>
      <c r="Q219" s="415"/>
      <c r="R219" s="415"/>
      <c r="S219" s="415"/>
      <c r="T219" s="415"/>
      <c r="U219" s="415"/>
      <c r="V219" s="415"/>
      <c r="W219" s="415"/>
      <c r="X219" s="415"/>
      <c r="Y219" s="415"/>
      <c r="Z219" s="415"/>
    </row>
    <row r="220" spans="1:26">
      <c r="A220" s="422"/>
      <c r="B220" s="422"/>
      <c r="C220" s="491"/>
      <c r="D220" s="475"/>
      <c r="E220" s="439"/>
      <c r="F220" s="428"/>
      <c r="G220" s="428"/>
      <c r="H220" s="427"/>
      <c r="I220" s="415"/>
      <c r="J220" s="415"/>
      <c r="K220" s="415"/>
      <c r="L220" s="415"/>
      <c r="M220" s="415"/>
      <c r="N220" s="415"/>
      <c r="O220" s="415"/>
      <c r="P220" s="415"/>
      <c r="Q220" s="415"/>
      <c r="R220" s="415"/>
      <c r="S220" s="415"/>
      <c r="T220" s="415"/>
      <c r="U220" s="415"/>
      <c r="V220" s="415"/>
      <c r="W220" s="415"/>
      <c r="X220" s="415"/>
      <c r="Y220" s="415"/>
      <c r="Z220" s="415"/>
    </row>
    <row r="221" spans="1:26">
      <c r="A221" s="422"/>
      <c r="B221" s="422"/>
      <c r="C221" s="491"/>
      <c r="D221" s="475"/>
      <c r="E221" s="439"/>
      <c r="F221" s="428"/>
      <c r="G221" s="428"/>
      <c r="H221" s="427"/>
      <c r="I221" s="415"/>
      <c r="J221" s="415"/>
      <c r="K221" s="415"/>
      <c r="L221" s="415"/>
      <c r="M221" s="415"/>
      <c r="N221" s="415"/>
      <c r="O221" s="415"/>
      <c r="P221" s="415"/>
      <c r="Q221" s="415"/>
      <c r="R221" s="415"/>
      <c r="S221" s="415"/>
      <c r="T221" s="415"/>
      <c r="U221" s="415"/>
      <c r="V221" s="415"/>
      <c r="W221" s="415"/>
      <c r="X221" s="415"/>
      <c r="Y221" s="415"/>
      <c r="Z221" s="415"/>
    </row>
    <row r="222" spans="1:26">
      <c r="A222" s="422"/>
      <c r="B222" s="422"/>
      <c r="C222" s="491"/>
      <c r="D222" s="475"/>
      <c r="E222" s="439"/>
      <c r="F222" s="428"/>
      <c r="G222" s="428"/>
      <c r="H222" s="427"/>
      <c r="I222" s="415"/>
      <c r="J222" s="415"/>
      <c r="K222" s="415"/>
      <c r="L222" s="415"/>
      <c r="M222" s="415"/>
      <c r="N222" s="415"/>
      <c r="O222" s="415"/>
      <c r="P222" s="415"/>
      <c r="Q222" s="415"/>
      <c r="R222" s="415"/>
      <c r="S222" s="415"/>
      <c r="T222" s="415"/>
      <c r="U222" s="415"/>
      <c r="V222" s="415"/>
      <c r="W222" s="415"/>
      <c r="X222" s="415"/>
      <c r="Y222" s="415"/>
      <c r="Z222" s="415"/>
    </row>
    <row r="223" spans="1:26">
      <c r="A223" s="422"/>
      <c r="B223" s="422"/>
      <c r="C223" s="491"/>
      <c r="D223" s="475"/>
      <c r="E223" s="439"/>
      <c r="F223" s="428"/>
      <c r="G223" s="428"/>
      <c r="H223" s="427"/>
      <c r="I223" s="415"/>
      <c r="J223" s="415"/>
      <c r="K223" s="415"/>
      <c r="L223" s="415"/>
      <c r="M223" s="415"/>
      <c r="N223" s="415"/>
      <c r="O223" s="415"/>
      <c r="P223" s="415"/>
      <c r="Q223" s="415"/>
      <c r="R223" s="415"/>
      <c r="S223" s="415"/>
      <c r="T223" s="415"/>
      <c r="U223" s="415"/>
      <c r="V223" s="415"/>
      <c r="W223" s="415"/>
      <c r="X223" s="415"/>
      <c r="Y223" s="415"/>
      <c r="Z223" s="415"/>
    </row>
    <row r="224" spans="1:26">
      <c r="A224" s="422"/>
      <c r="B224" s="422"/>
      <c r="C224" s="491"/>
      <c r="D224" s="475"/>
      <c r="E224" s="439"/>
      <c r="F224" s="428"/>
      <c r="G224" s="428"/>
      <c r="H224" s="427"/>
      <c r="I224" s="415"/>
      <c r="J224" s="415"/>
      <c r="K224" s="415"/>
      <c r="L224" s="415"/>
      <c r="M224" s="415"/>
      <c r="N224" s="415"/>
      <c r="O224" s="415"/>
      <c r="P224" s="415"/>
      <c r="Q224" s="415"/>
      <c r="R224" s="415"/>
      <c r="S224" s="415"/>
      <c r="T224" s="415"/>
      <c r="U224" s="415"/>
      <c r="V224" s="415"/>
      <c r="W224" s="415"/>
      <c r="X224" s="415"/>
      <c r="Y224" s="415"/>
      <c r="Z224" s="415"/>
    </row>
    <row r="225" spans="1:26">
      <c r="A225" s="422"/>
      <c r="B225" s="422"/>
      <c r="C225" s="491"/>
      <c r="D225" s="475"/>
      <c r="E225" s="439"/>
      <c r="F225" s="428"/>
      <c r="G225" s="428"/>
      <c r="H225" s="427"/>
      <c r="I225" s="415"/>
      <c r="J225" s="415"/>
      <c r="K225" s="415"/>
      <c r="L225" s="415"/>
      <c r="M225" s="415"/>
      <c r="N225" s="415"/>
      <c r="O225" s="415"/>
      <c r="P225" s="415"/>
      <c r="Q225" s="415"/>
      <c r="R225" s="415"/>
      <c r="S225" s="415"/>
      <c r="T225" s="415"/>
      <c r="U225" s="415"/>
      <c r="V225" s="415"/>
      <c r="W225" s="415"/>
      <c r="X225" s="415"/>
      <c r="Y225" s="415"/>
      <c r="Z225" s="415"/>
    </row>
    <row r="226" spans="1:26">
      <c r="A226" s="422"/>
      <c r="B226" s="422"/>
      <c r="C226" s="491"/>
      <c r="D226" s="475"/>
      <c r="E226" s="439"/>
      <c r="F226" s="428"/>
      <c r="G226" s="428"/>
      <c r="H226" s="427"/>
      <c r="I226" s="415"/>
      <c r="J226" s="415"/>
      <c r="K226" s="415"/>
      <c r="L226" s="415"/>
      <c r="M226" s="415"/>
      <c r="N226" s="415"/>
      <c r="O226" s="415"/>
      <c r="P226" s="415"/>
      <c r="Q226" s="415"/>
      <c r="R226" s="415"/>
      <c r="S226" s="415"/>
      <c r="T226" s="415"/>
      <c r="U226" s="415"/>
      <c r="V226" s="415"/>
      <c r="W226" s="415"/>
      <c r="X226" s="415"/>
      <c r="Y226" s="415"/>
      <c r="Z226" s="415"/>
    </row>
    <row r="227" spans="1:26">
      <c r="A227" s="422"/>
      <c r="B227" s="422"/>
      <c r="C227" s="491"/>
      <c r="D227" s="475"/>
      <c r="E227" s="439"/>
      <c r="F227" s="428"/>
      <c r="G227" s="428"/>
      <c r="H227" s="427"/>
      <c r="I227" s="415"/>
      <c r="J227" s="415"/>
      <c r="K227" s="415"/>
      <c r="L227" s="415"/>
      <c r="M227" s="415"/>
      <c r="N227" s="415"/>
      <c r="O227" s="415"/>
      <c r="P227" s="415"/>
      <c r="Q227" s="415"/>
      <c r="R227" s="415"/>
      <c r="S227" s="415"/>
      <c r="T227" s="415"/>
      <c r="U227" s="415"/>
      <c r="V227" s="415"/>
      <c r="W227" s="415"/>
      <c r="X227" s="415"/>
      <c r="Y227" s="415"/>
      <c r="Z227" s="415"/>
    </row>
    <row r="228" spans="1:26">
      <c r="A228" s="422"/>
      <c r="B228" s="422"/>
      <c r="C228" s="491"/>
      <c r="D228" s="475"/>
      <c r="E228" s="439"/>
      <c r="F228" s="428"/>
      <c r="G228" s="428"/>
      <c r="H228" s="427"/>
      <c r="I228" s="415"/>
      <c r="J228" s="415"/>
      <c r="K228" s="415"/>
      <c r="L228" s="415"/>
      <c r="M228" s="415"/>
      <c r="N228" s="415"/>
      <c r="O228" s="415"/>
      <c r="P228" s="415"/>
      <c r="Q228" s="415"/>
      <c r="R228" s="415"/>
      <c r="S228" s="415"/>
      <c r="T228" s="415"/>
      <c r="U228" s="415"/>
      <c r="V228" s="415"/>
      <c r="W228" s="415"/>
      <c r="X228" s="415"/>
      <c r="Y228" s="415"/>
      <c r="Z228" s="415"/>
    </row>
    <row r="229" spans="1:26">
      <c r="A229" s="422"/>
      <c r="B229" s="422"/>
      <c r="C229" s="491"/>
      <c r="D229" s="475"/>
      <c r="E229" s="439"/>
      <c r="F229" s="428"/>
      <c r="G229" s="428"/>
      <c r="H229" s="427"/>
      <c r="I229" s="415"/>
      <c r="J229" s="415"/>
      <c r="K229" s="415"/>
      <c r="L229" s="415"/>
      <c r="M229" s="415"/>
      <c r="N229" s="415"/>
      <c r="O229" s="415"/>
      <c r="P229" s="415"/>
      <c r="Q229" s="415"/>
      <c r="R229" s="415"/>
      <c r="S229" s="415"/>
      <c r="T229" s="415"/>
      <c r="U229" s="415"/>
      <c r="V229" s="415"/>
      <c r="W229" s="415"/>
      <c r="X229" s="415"/>
      <c r="Y229" s="415"/>
      <c r="Z229" s="415"/>
    </row>
    <row r="230" spans="1:26">
      <c r="A230" s="422"/>
      <c r="B230" s="422"/>
      <c r="C230" s="491"/>
      <c r="D230" s="475"/>
      <c r="E230" s="439"/>
      <c r="F230" s="428"/>
      <c r="G230" s="428"/>
      <c r="H230" s="427"/>
      <c r="I230" s="415"/>
      <c r="J230" s="415"/>
      <c r="K230" s="415"/>
      <c r="L230" s="415"/>
      <c r="M230" s="415"/>
      <c r="N230" s="415"/>
      <c r="O230" s="415"/>
      <c r="P230" s="415"/>
      <c r="Q230" s="415"/>
      <c r="R230" s="415"/>
      <c r="S230" s="415"/>
      <c r="T230" s="415"/>
      <c r="U230" s="415"/>
      <c r="V230" s="415"/>
      <c r="W230" s="415"/>
      <c r="X230" s="415"/>
      <c r="Y230" s="415"/>
      <c r="Z230" s="415"/>
    </row>
    <row r="231" spans="1:26">
      <c r="A231" s="422"/>
      <c r="B231" s="422"/>
      <c r="C231" s="491"/>
      <c r="D231" s="475"/>
      <c r="E231" s="439"/>
      <c r="F231" s="428"/>
      <c r="G231" s="428"/>
      <c r="H231" s="427"/>
      <c r="I231" s="415"/>
      <c r="J231" s="415"/>
      <c r="K231" s="415"/>
      <c r="L231" s="415"/>
      <c r="M231" s="415"/>
      <c r="N231" s="415"/>
      <c r="O231" s="415"/>
      <c r="P231" s="415"/>
      <c r="Q231" s="415"/>
      <c r="R231" s="415"/>
      <c r="S231" s="415"/>
      <c r="T231" s="415"/>
      <c r="U231" s="415"/>
      <c r="V231" s="415"/>
      <c r="W231" s="415"/>
      <c r="X231" s="415"/>
      <c r="Y231" s="415"/>
      <c r="Z231" s="415"/>
    </row>
    <row r="232" spans="1:26">
      <c r="A232" s="422"/>
      <c r="B232" s="422"/>
      <c r="C232" s="491"/>
      <c r="D232" s="475"/>
      <c r="E232" s="439"/>
      <c r="F232" s="428"/>
      <c r="G232" s="428"/>
      <c r="H232" s="427"/>
      <c r="I232" s="415"/>
      <c r="J232" s="415"/>
      <c r="K232" s="415"/>
      <c r="L232" s="415"/>
      <c r="M232" s="415"/>
      <c r="N232" s="415"/>
      <c r="O232" s="415"/>
      <c r="P232" s="415"/>
      <c r="Q232" s="415"/>
      <c r="R232" s="415"/>
      <c r="S232" s="415"/>
      <c r="T232" s="415"/>
      <c r="U232" s="415"/>
      <c r="V232" s="415"/>
      <c r="W232" s="415"/>
      <c r="X232" s="415"/>
      <c r="Y232" s="415"/>
      <c r="Z232" s="415"/>
    </row>
    <row r="233" spans="1:26">
      <c r="A233" s="422"/>
      <c r="B233" s="422"/>
      <c r="C233" s="491"/>
      <c r="D233" s="475"/>
      <c r="E233" s="439"/>
      <c r="F233" s="428"/>
      <c r="G233" s="428"/>
      <c r="H233" s="427"/>
      <c r="I233" s="415"/>
      <c r="J233" s="415"/>
      <c r="K233" s="415"/>
      <c r="L233" s="415"/>
      <c r="M233" s="415"/>
      <c r="N233" s="415"/>
      <c r="O233" s="415"/>
      <c r="P233" s="415"/>
      <c r="Q233" s="415"/>
      <c r="R233" s="415"/>
      <c r="S233" s="415"/>
      <c r="T233" s="415"/>
      <c r="U233" s="415"/>
      <c r="V233" s="415"/>
      <c r="W233" s="415"/>
      <c r="X233" s="415"/>
      <c r="Y233" s="415"/>
      <c r="Z233" s="415"/>
    </row>
    <row r="234" spans="1:26">
      <c r="A234" s="422"/>
      <c r="B234" s="422"/>
      <c r="C234" s="491"/>
      <c r="D234" s="475"/>
      <c r="E234" s="439"/>
      <c r="F234" s="428"/>
      <c r="G234" s="428"/>
      <c r="H234" s="427"/>
      <c r="I234" s="415"/>
      <c r="J234" s="415"/>
      <c r="K234" s="415"/>
      <c r="L234" s="415"/>
      <c r="M234" s="415"/>
      <c r="N234" s="415"/>
      <c r="O234" s="415"/>
      <c r="P234" s="415"/>
      <c r="Q234" s="415"/>
      <c r="R234" s="415"/>
      <c r="S234" s="415"/>
      <c r="T234" s="415"/>
      <c r="U234" s="415"/>
      <c r="V234" s="415"/>
      <c r="W234" s="415"/>
      <c r="X234" s="415"/>
      <c r="Y234" s="415"/>
      <c r="Z234" s="415"/>
    </row>
    <row r="235" spans="1:26">
      <c r="A235" s="422"/>
      <c r="B235" s="422"/>
      <c r="C235" s="491"/>
      <c r="D235" s="475"/>
      <c r="E235" s="439"/>
      <c r="F235" s="428"/>
      <c r="G235" s="428"/>
      <c r="H235" s="427"/>
      <c r="I235" s="415"/>
      <c r="J235" s="415"/>
      <c r="K235" s="415"/>
      <c r="L235" s="415"/>
      <c r="M235" s="415"/>
      <c r="N235" s="415"/>
      <c r="O235" s="415"/>
      <c r="P235" s="415"/>
      <c r="Q235" s="415"/>
      <c r="R235" s="415"/>
      <c r="S235" s="415"/>
      <c r="T235" s="415"/>
      <c r="U235" s="415"/>
      <c r="V235" s="415"/>
      <c r="W235" s="415"/>
      <c r="X235" s="415"/>
      <c r="Y235" s="415"/>
      <c r="Z235" s="415"/>
    </row>
    <row r="236" spans="1:26">
      <c r="A236" s="422"/>
      <c r="B236" s="422"/>
      <c r="C236" s="491"/>
      <c r="D236" s="475"/>
      <c r="E236" s="439"/>
      <c r="F236" s="428"/>
      <c r="G236" s="428"/>
      <c r="H236" s="427"/>
      <c r="I236" s="415"/>
      <c r="J236" s="415"/>
      <c r="K236" s="415"/>
      <c r="L236" s="415"/>
      <c r="M236" s="415"/>
      <c r="N236" s="415"/>
      <c r="O236" s="415"/>
      <c r="P236" s="415"/>
      <c r="Q236" s="415"/>
      <c r="R236" s="415"/>
      <c r="S236" s="415"/>
      <c r="T236" s="415"/>
      <c r="U236" s="415"/>
      <c r="V236" s="415"/>
      <c r="W236" s="415"/>
      <c r="X236" s="415"/>
      <c r="Y236" s="415"/>
      <c r="Z236" s="415"/>
    </row>
    <row r="237" spans="1:26">
      <c r="A237" s="422"/>
      <c r="B237" s="422"/>
      <c r="C237" s="491"/>
      <c r="D237" s="475"/>
      <c r="E237" s="439"/>
      <c r="F237" s="428"/>
      <c r="G237" s="428"/>
      <c r="H237" s="427"/>
      <c r="I237" s="415"/>
      <c r="J237" s="415"/>
      <c r="K237" s="415"/>
      <c r="L237" s="415"/>
      <c r="M237" s="415"/>
      <c r="N237" s="415"/>
      <c r="O237" s="415"/>
      <c r="P237" s="415"/>
      <c r="Q237" s="415"/>
      <c r="R237" s="415"/>
      <c r="S237" s="415"/>
      <c r="T237" s="415"/>
      <c r="U237" s="415"/>
      <c r="V237" s="415"/>
      <c r="W237" s="415"/>
      <c r="X237" s="415"/>
      <c r="Y237" s="415"/>
      <c r="Z237" s="415"/>
    </row>
    <row r="238" spans="1:26">
      <c r="A238" s="422"/>
      <c r="B238" s="422"/>
      <c r="C238" s="491"/>
      <c r="D238" s="475"/>
      <c r="E238" s="439"/>
      <c r="F238" s="428"/>
      <c r="G238" s="428"/>
      <c r="H238" s="427"/>
      <c r="I238" s="415"/>
      <c r="J238" s="415"/>
      <c r="K238" s="415"/>
      <c r="L238" s="415"/>
      <c r="M238" s="415"/>
      <c r="N238" s="415"/>
      <c r="O238" s="415"/>
      <c r="P238" s="415"/>
      <c r="Q238" s="415"/>
      <c r="R238" s="415"/>
      <c r="S238" s="415"/>
      <c r="T238" s="415"/>
      <c r="U238" s="415"/>
      <c r="V238" s="415"/>
      <c r="W238" s="415"/>
      <c r="X238" s="415"/>
      <c r="Y238" s="415"/>
      <c r="Z238" s="415"/>
    </row>
    <row r="239" spans="1:26">
      <c r="A239" s="422"/>
      <c r="B239" s="422"/>
      <c r="C239" s="491"/>
      <c r="D239" s="475"/>
      <c r="E239" s="439"/>
      <c r="F239" s="428"/>
      <c r="G239" s="428"/>
      <c r="H239" s="427"/>
      <c r="I239" s="415"/>
      <c r="J239" s="415"/>
      <c r="K239" s="415"/>
      <c r="L239" s="415"/>
      <c r="M239" s="415"/>
      <c r="N239" s="415"/>
      <c r="O239" s="415"/>
      <c r="P239" s="415"/>
      <c r="Q239" s="415"/>
      <c r="R239" s="415"/>
      <c r="S239" s="415"/>
      <c r="T239" s="415"/>
      <c r="U239" s="415"/>
      <c r="V239" s="415"/>
      <c r="W239" s="415"/>
      <c r="X239" s="415"/>
      <c r="Y239" s="415"/>
      <c r="Z239" s="415"/>
    </row>
    <row r="240" spans="1:26">
      <c r="A240" s="422"/>
      <c r="B240" s="422"/>
      <c r="C240" s="491"/>
      <c r="D240" s="475"/>
      <c r="E240" s="439"/>
      <c r="F240" s="428"/>
      <c r="G240" s="428"/>
      <c r="H240" s="427"/>
      <c r="I240" s="415"/>
      <c r="J240" s="415"/>
      <c r="K240" s="415"/>
      <c r="L240" s="415"/>
      <c r="M240" s="415"/>
      <c r="N240" s="415"/>
      <c r="O240" s="415"/>
      <c r="P240" s="415"/>
      <c r="Q240" s="415"/>
      <c r="R240" s="415"/>
      <c r="S240" s="415"/>
      <c r="T240" s="415"/>
      <c r="U240" s="415"/>
      <c r="V240" s="415"/>
      <c r="W240" s="415"/>
      <c r="X240" s="415"/>
      <c r="Y240" s="415"/>
      <c r="Z240" s="415"/>
    </row>
  </sheetData>
  <mergeCells count="14">
    <mergeCell ref="A1:L1"/>
    <mergeCell ref="A2:L2"/>
    <mergeCell ref="A3:L3"/>
    <mergeCell ref="A4:L4"/>
    <mergeCell ref="A5:H5"/>
    <mergeCell ref="I6:L6"/>
    <mergeCell ref="A208:B208"/>
    <mergeCell ref="A210:L210"/>
    <mergeCell ref="F7:G7"/>
    <mergeCell ref="D6:E7"/>
    <mergeCell ref="A6:A7"/>
    <mergeCell ref="B6:B7"/>
    <mergeCell ref="C6:C7"/>
    <mergeCell ref="F6:H6"/>
  </mergeCells>
  <phoneticPr fontId="8" type="noConversion"/>
  <printOptions horizontalCentered="1"/>
  <pageMargins left="0.19685039370078741" right="0.19685039370078741" top="0.59055118110236227" bottom="0.39370078740157483" header="0.31496062992125984" footer="0.31496062992125984"/>
  <pageSetup scale="71" firstPageNumber="8" orientation="landscape" useFirstPageNumber="1" r:id="rId1"/>
  <headerFooter>
    <oddHeader xml:space="preserve">&amp;CPágina &amp;P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e1c339-da24-47f8-84dc-8f96006ac166">QMK34KSRWMNZ-1-49099</_dlc_DocId>
    <_dlc_DocIdUrl xmlns="10e1c339-da24-47f8-84dc-8f96006ac166">
      <Url>http://svcapmr01:8095/sitios/planeamiento/_layouts/15/DocIdRedir.aspx?ID=QMK34KSRWMNZ-1-49099</Url>
      <Description>QMK34KSRWMNZ-1-49099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B47DCA6F5505F14CB0E72BC09EF0EC1B" ma:contentTypeVersion="2" ma:contentTypeDescription="Crear nuevo documento." ma:contentTypeScope="" ma:versionID="7f5ee5c9547ed1e5aaa4f58a12ff3c5e">
  <xsd:schema xmlns:xsd="http://www.w3.org/2001/XMLSchema" xmlns:xs="http://www.w3.org/2001/XMLSchema" xmlns:p="http://schemas.microsoft.com/office/2006/metadata/properties" xmlns:ns2="10e1c339-da24-47f8-84dc-8f96006ac166" targetNamespace="http://schemas.microsoft.com/office/2006/metadata/properties" ma:root="true" ma:fieldsID="87965d3200c916d50b73fb37ff8d1bec" ns2:_="">
    <xsd:import namespace="10e1c339-da24-47f8-84dc-8f96006ac16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c339-da24-47f8-84dc-8f96006ac16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EC071-1C95-4D94-80A8-D657E3B37EFE}">
  <ds:schemaRefs>
    <ds:schemaRef ds:uri="10e1c339-da24-47f8-84dc-8f96006ac166"/>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89AED9CB-4CE3-4F7F-86A8-37B6F7E8E089}">
  <ds:schemaRefs>
    <ds:schemaRef ds:uri="http://schemas.microsoft.com/sharepoint/events"/>
  </ds:schemaRefs>
</ds:datastoreItem>
</file>

<file path=customXml/itemProps3.xml><?xml version="1.0" encoding="utf-8"?>
<ds:datastoreItem xmlns:ds="http://schemas.openxmlformats.org/officeDocument/2006/customXml" ds:itemID="{35FA1EFB-D528-44BC-AAE4-590DE678D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c339-da24-47f8-84dc-8f96006ac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5D88308-8353-46C5-BA69-8CA0DA200D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16</vt:i4>
      </vt:variant>
    </vt:vector>
  </HeadingPairs>
  <TitlesOfParts>
    <vt:vector size="27" baseType="lpstr">
      <vt:lpstr>INDICE</vt:lpstr>
      <vt:lpstr>INGRESOS </vt:lpstr>
      <vt:lpstr>EGR x PART GRAL</vt:lpstr>
      <vt:lpstr>EGR DETALLADOS</vt:lpstr>
      <vt:lpstr>CLASIF.ECONOM.GASTO</vt:lpstr>
      <vt:lpstr>CAPITALIZACIÓN DE G.CORRIENTE</vt:lpstr>
      <vt:lpstr>CLASIFICACIÓN FUNCIONAL</vt:lpstr>
      <vt:lpstr>Cuadro 1 OyA</vt:lpstr>
      <vt:lpstr>Cuadro 2 Apl.Rec. Superávit</vt:lpstr>
      <vt:lpstr>INFORMACIÓN PLURIANUAL</vt:lpstr>
      <vt:lpstr>TRANSF ENTIDADES PRIVADAS</vt:lpstr>
      <vt:lpstr>'CAPITALIZACIÓN DE G.CORRIENTE'!Área_de_impresión</vt:lpstr>
      <vt:lpstr>CLASIF.ECONOM.GASTO!Área_de_impresión</vt:lpstr>
      <vt:lpstr>'CLASIFICACIÓN FUNCIONAL'!Área_de_impresión</vt:lpstr>
      <vt:lpstr>'Cuadro 1 OyA'!Área_de_impresión</vt:lpstr>
      <vt:lpstr>'Cuadro 2 Apl.Rec. Superávit'!Área_de_impresión</vt:lpstr>
      <vt:lpstr>'EGR DETALLADOS'!Área_de_impresión</vt:lpstr>
      <vt:lpstr>'EGR x PART GRAL'!Área_de_impresión</vt:lpstr>
      <vt:lpstr>INDICE!Área_de_impresión</vt:lpstr>
      <vt:lpstr>'INFORMACIÓN PLURIANUAL'!Área_de_impresión</vt:lpstr>
      <vt:lpstr>'INGRESOS '!Área_de_impresión</vt:lpstr>
      <vt:lpstr>'TRANSF ENTIDADES PRIVADAS'!Área_de_impresión</vt:lpstr>
      <vt:lpstr>CLASIF.ECONOM.GASTO!Títulos_a_imprimir</vt:lpstr>
      <vt:lpstr>'Cuadro 1 OyA'!Títulos_a_imprimir</vt:lpstr>
      <vt:lpstr>'EGR DETALLADOS'!Títulos_a_imprimir</vt:lpstr>
      <vt:lpstr>'INGRESOS '!Títulos_a_imprimir</vt:lpstr>
      <vt:lpstr>'TRANSF ENTIDADES PRIVADAS'!Títulos_a_imprimir</vt:lpstr>
    </vt:vector>
  </TitlesOfParts>
  <Company>Municipalidad de Cartago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rodolfoa</dc:creator>
  <cp:lastModifiedBy>Candy Martinez Segura</cp:lastModifiedBy>
  <cp:lastPrinted>2025-07-29T14:00:41Z</cp:lastPrinted>
  <dcterms:created xsi:type="dcterms:W3CDTF">2005-07-27T15:45:48Z</dcterms:created>
  <dcterms:modified xsi:type="dcterms:W3CDTF">2025-08-11T21:01:25Z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0x010100B47DCA6F5505F14CB0E72BC09EF0EC1B</vt:lpwstr>
  </property>
  <property fmtid="{D5CDD505-2E9C-101B-9397-08002B2CF9AE}" pid="3" name="_dlc_DocIdItemGuid">
    <vt:lpwstr>c970f562-38a1-4bdc-9677-3f2852787fbf</vt:lpwstr>
  </property>
</Properties>
</file>